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mc:AlternateContent xmlns:mc="http://schemas.openxmlformats.org/markup-compatibility/2006">
    <mc:Choice Requires="x15">
      <x15ac:absPath xmlns:x15ac="http://schemas.microsoft.com/office/spreadsheetml/2010/11/ac" url="/Users/mikecumming/Documents/Documents/AGAR 2024_25/"/>
    </mc:Choice>
  </mc:AlternateContent>
  <xr:revisionPtr revIDLastSave="0" documentId="13_ncr:1_{0068DC04-4577-B648-B809-BDAA6EFD3CD7}" xr6:coauthVersionLast="47" xr6:coauthVersionMax="47" xr10:uidLastSave="{00000000-0000-0000-0000-000000000000}"/>
  <bookViews>
    <workbookView xWindow="0" yWindow="500" windowWidth="28800" windowHeight="15720" tabRatio="813" activeTab="3" xr2:uid="{00000000-000D-0000-FFFF-FFFF00000000}"/>
  </bookViews>
  <sheets>
    <sheet name="Annual return explanation 2025" sheetId="27" r:id="rId1"/>
    <sheet name="receipts and payments book" sheetId="2" r:id="rId2"/>
    <sheet name="receipts and payments" sheetId="6" r:id="rId3"/>
    <sheet name="Bank Balance 2025" sheetId="16" r:id="rId4"/>
    <sheet name="Asset Register" sheetId="12" r:id="rId5"/>
    <sheet name="Reserves" sheetId="30" r:id="rId6"/>
    <sheet name="Sheet1" sheetId="31" r:id="rId7"/>
  </sheets>
  <definedNames>
    <definedName name="_xlnm._FilterDatabase" localSheetId="1" hidden="1">'receipts and payments book'!$A$2:$AD$81</definedName>
    <definedName name="_xlnm.Print_Area" localSheetId="0">'Annual return explanation 2025'!$A$1:$H$30</definedName>
    <definedName name="_xlnm.Print_Area" localSheetId="4">'Asset Register'!$A$1:$C$53</definedName>
    <definedName name="_xlnm.Print_Area" localSheetId="3">'Bank Balance 2025'!$K$22</definedName>
    <definedName name="_xlnm.Print_Area" localSheetId="2">'receipts and payments'!$A$1:$G$53</definedName>
    <definedName name="_xlnm.Print_Area" localSheetId="1">'receipts and payments book'!$A$1:$AD$85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2" i="30" l="1"/>
  <c r="E20" i="30"/>
  <c r="F24" i="30" s="1"/>
  <c r="F28" i="30" s="1"/>
  <c r="H28" i="30" s="1"/>
  <c r="E23" i="30"/>
  <c r="B53" i="12" l="1"/>
  <c r="B44" i="12"/>
  <c r="B7" i="12"/>
  <c r="B38" i="12" s="1"/>
  <c r="B57" i="12" l="1"/>
  <c r="G6" i="6" l="1"/>
  <c r="F46" i="6" l="1"/>
  <c r="F45" i="6"/>
  <c r="F50" i="6" s="1"/>
  <c r="AA5" i="2" l="1"/>
  <c r="AA6" i="2"/>
  <c r="AA7" i="2"/>
  <c r="AA9" i="2"/>
  <c r="AA10" i="2"/>
  <c r="AA11" i="2"/>
  <c r="AA12" i="2"/>
  <c r="AA13" i="2"/>
  <c r="AA15" i="2"/>
  <c r="AA16" i="2"/>
  <c r="AA17" i="2"/>
  <c r="AA18" i="2"/>
  <c r="AA20" i="2"/>
  <c r="AA21" i="2"/>
  <c r="AA22" i="2"/>
  <c r="AA23" i="2"/>
  <c r="AA24" i="2"/>
  <c r="AA25" i="2"/>
  <c r="AA19" i="2"/>
  <c r="AA14" i="2"/>
  <c r="AA8" i="2"/>
  <c r="AA26" i="2"/>
  <c r="AA28" i="2"/>
  <c r="AA33" i="2"/>
  <c r="AA29" i="2"/>
  <c r="AA34" i="2"/>
  <c r="AA31" i="2"/>
  <c r="AA32" i="2"/>
  <c r="AA35" i="2"/>
  <c r="AA37" i="2"/>
  <c r="AA38" i="2"/>
  <c r="AA39" i="2"/>
  <c r="AA40" i="2"/>
  <c r="AA41" i="2"/>
  <c r="AA43" i="2"/>
  <c r="AA44" i="2"/>
  <c r="AA45" i="2"/>
  <c r="AA46" i="2"/>
  <c r="AA47" i="2"/>
  <c r="AA48" i="2"/>
  <c r="AA49" i="2"/>
  <c r="AA50" i="2"/>
  <c r="AA51" i="2"/>
  <c r="AA53" i="2"/>
  <c r="AA54" i="2"/>
  <c r="AA55" i="2"/>
  <c r="AA56" i="2"/>
  <c r="AA58" i="2"/>
  <c r="AA59" i="2"/>
  <c r="AA60" i="2"/>
  <c r="AA62" i="2"/>
  <c r="AA63" i="2"/>
  <c r="AA64" i="2"/>
  <c r="AA65" i="2"/>
  <c r="AA67" i="2"/>
  <c r="AA68" i="2"/>
  <c r="AA69" i="2"/>
  <c r="AA70" i="2"/>
  <c r="AA71" i="2"/>
  <c r="AA72" i="2"/>
  <c r="AA73" i="2"/>
  <c r="AA74" i="2"/>
  <c r="AA75" i="2"/>
  <c r="AA76" i="2"/>
  <c r="AA77" i="2"/>
  <c r="AA78" i="2"/>
  <c r="AA79" i="2"/>
  <c r="AA4" i="2"/>
  <c r="AC4" i="2" s="1"/>
  <c r="AA3" i="2"/>
  <c r="AC3" i="2" s="1"/>
  <c r="A35" i="6"/>
  <c r="E90" i="2" l="1"/>
  <c r="AC9" i="2"/>
  <c r="AC10" i="2"/>
  <c r="AC11" i="2"/>
  <c r="AC12" i="2"/>
  <c r="AC13" i="2"/>
  <c r="AC15" i="2"/>
  <c r="AC16" i="2"/>
  <c r="AC17" i="2"/>
  <c r="AC18" i="2"/>
  <c r="AC20" i="2"/>
  <c r="AC21" i="2"/>
  <c r="AC22" i="2"/>
  <c r="AC23" i="2"/>
  <c r="AC24" i="2"/>
  <c r="AC25" i="2"/>
  <c r="AC19" i="2"/>
  <c r="AC14" i="2"/>
  <c r="AC8" i="2"/>
  <c r="AC26" i="2"/>
  <c r="AC28" i="2"/>
  <c r="AC33" i="2"/>
  <c r="AC29" i="2"/>
  <c r="AC34" i="2"/>
  <c r="AC31" i="2"/>
  <c r="AC32" i="2"/>
  <c r="AC35" i="2"/>
  <c r="AC37" i="2"/>
  <c r="AC38" i="2"/>
  <c r="AC39" i="2"/>
  <c r="AC40" i="2"/>
  <c r="AC41" i="2"/>
  <c r="AC43" i="2"/>
  <c r="AC44" i="2"/>
  <c r="AC45" i="2"/>
  <c r="AC46" i="2"/>
  <c r="AC47" i="2"/>
  <c r="AC48" i="2"/>
  <c r="AC49" i="2"/>
  <c r="AC50" i="2"/>
  <c r="AC51" i="2"/>
  <c r="AC53" i="2"/>
  <c r="AC54" i="2"/>
  <c r="AC55" i="2"/>
  <c r="AC56" i="2"/>
  <c r="AC58" i="2"/>
  <c r="AC59" i="2"/>
  <c r="AC60" i="2"/>
  <c r="AC62" i="2"/>
  <c r="AC63" i="2"/>
  <c r="AC64" i="2"/>
  <c r="AC65" i="2"/>
  <c r="AC67" i="2"/>
  <c r="AC68" i="2"/>
  <c r="AC70" i="2"/>
  <c r="AC71" i="2"/>
  <c r="AC72" i="2"/>
  <c r="AC73" i="2"/>
  <c r="AC74" i="2"/>
  <c r="AC75" i="2"/>
  <c r="AC76" i="2"/>
  <c r="AC77" i="2"/>
  <c r="AC78" i="2"/>
  <c r="AC79" i="2"/>
  <c r="AC6" i="2"/>
  <c r="AC5" i="2"/>
  <c r="AC7" i="2"/>
  <c r="AC69" i="2" l="1"/>
  <c r="G21" i="27"/>
  <c r="G43" i="6" l="1"/>
  <c r="E99" i="2"/>
  <c r="B43" i="6"/>
  <c r="F15" i="27" l="1"/>
  <c r="F17" i="27"/>
  <c r="F23" i="27"/>
  <c r="G23" i="27" s="1"/>
  <c r="F25" i="27"/>
  <c r="G25" i="27" s="1"/>
  <c r="F27" i="27"/>
  <c r="G27" i="27" s="1"/>
  <c r="F16" i="27" l="1"/>
  <c r="F18" i="27"/>
  <c r="F22" i="27"/>
  <c r="F24" i="27"/>
  <c r="F26" i="27"/>
  <c r="F28" i="27"/>
  <c r="F14" i="27"/>
  <c r="F19" i="27"/>
  <c r="G19" i="27" s="1"/>
  <c r="F20" i="27"/>
  <c r="F12" i="27"/>
  <c r="AB83" i="2" l="1"/>
  <c r="R83" i="2"/>
  <c r="Y83" i="2"/>
  <c r="D14" i="27" l="1"/>
  <c r="F19" i="6" l="1"/>
  <c r="F34" i="6" l="1"/>
  <c r="F32" i="6"/>
  <c r="D16" i="16" l="1"/>
  <c r="D20" i="16"/>
  <c r="E102" i="2" l="1"/>
  <c r="A50" i="6" l="1"/>
  <c r="D86" i="2"/>
  <c r="D83" i="2" s="1"/>
  <c r="E86" i="2"/>
  <c r="E83" i="2" s="1"/>
  <c r="F86" i="2"/>
  <c r="G86" i="2"/>
  <c r="G83" i="2" s="1"/>
  <c r="H86" i="2"/>
  <c r="H83" i="2" s="1"/>
  <c r="I86" i="2"/>
  <c r="I83" i="2" s="1"/>
  <c r="J86" i="2"/>
  <c r="J83" i="2" s="1"/>
  <c r="K86" i="2"/>
  <c r="L86" i="2"/>
  <c r="L83" i="2" s="1"/>
  <c r="M86" i="2"/>
  <c r="M83" i="2" s="1"/>
  <c r="N86" i="2"/>
  <c r="N83" i="2" s="1"/>
  <c r="O86" i="2"/>
  <c r="P86" i="2"/>
  <c r="Q86" i="2"/>
  <c r="S86" i="2"/>
  <c r="T86" i="2"/>
  <c r="U86" i="2"/>
  <c r="V86" i="2"/>
  <c r="W86" i="2"/>
  <c r="W83" i="2" s="1"/>
  <c r="X86" i="2"/>
  <c r="Z86" i="2"/>
  <c r="AA86" i="2"/>
  <c r="D123" i="2"/>
  <c r="E20" i="27"/>
  <c r="G20" i="27" s="1"/>
  <c r="F29" i="27"/>
  <c r="E30" i="27"/>
  <c r="F30" i="27"/>
  <c r="D109" i="2"/>
  <c r="V83" i="2" l="1"/>
  <c r="F28" i="6" s="1"/>
  <c r="Q83" i="2"/>
  <c r="F24" i="6" s="1"/>
  <c r="U83" i="2"/>
  <c r="F27" i="6" s="1"/>
  <c r="P83" i="2"/>
  <c r="F23" i="6" s="1"/>
  <c r="X83" i="2"/>
  <c r="F30" i="6" s="1"/>
  <c r="T83" i="2"/>
  <c r="F26" i="6" s="1"/>
  <c r="O83" i="2"/>
  <c r="F22" i="6" s="1"/>
  <c r="K83" i="2"/>
  <c r="F18" i="6" s="1"/>
  <c r="S83" i="2"/>
  <c r="F25" i="6" s="1"/>
  <c r="F83" i="2"/>
  <c r="G8" i="6" s="1"/>
  <c r="D134" i="2"/>
  <c r="F20" i="6"/>
  <c r="D130" i="2"/>
  <c r="E93" i="2"/>
  <c r="G7" i="6"/>
  <c r="E91" i="2"/>
  <c r="G9" i="6"/>
  <c r="F29" i="6"/>
  <c r="D135" i="2"/>
  <c r="F21" i="6"/>
  <c r="F33" i="6"/>
  <c r="D131" i="2"/>
  <c r="F17" i="6"/>
  <c r="E94" i="2"/>
  <c r="G10" i="6"/>
  <c r="D12" i="27"/>
  <c r="E12" i="27" s="1"/>
  <c r="D133" i="2"/>
  <c r="D28" i="16"/>
  <c r="D23" i="16"/>
  <c r="E101" i="2"/>
  <c r="D137" i="2" l="1"/>
  <c r="E92" i="2"/>
  <c r="E95" i="2" s="1"/>
  <c r="D110" i="2" s="1"/>
  <c r="D111" i="2" s="1"/>
  <c r="D132" i="2"/>
  <c r="G35" i="6"/>
  <c r="G53" i="6" s="1"/>
  <c r="E18" i="27"/>
  <c r="G18" i="27" s="1"/>
  <c r="A53" i="6"/>
  <c r="E104" i="2"/>
  <c r="E106" i="2" l="1"/>
  <c r="E14" i="27" l="1"/>
  <c r="B35" i="6"/>
  <c r="B53" i="6" s="1"/>
  <c r="D16" i="27" l="1"/>
  <c r="E16" i="27" s="1"/>
  <c r="G16" i="27" s="1"/>
  <c r="D29" i="16"/>
  <c r="AA83" i="2" l="1"/>
  <c r="D143" i="2" s="1"/>
  <c r="AC83" i="2"/>
  <c r="Z83" i="2"/>
  <c r="D138" i="2" s="1"/>
  <c r="D140" i="2" s="1"/>
  <c r="D144" i="2" s="1"/>
  <c r="D28" i="27" l="1"/>
  <c r="E28" i="27" s="1"/>
  <c r="F31" i="6"/>
  <c r="F35" i="6" s="1"/>
  <c r="D30" i="16" s="1"/>
  <c r="D33" i="16" s="1"/>
  <c r="D146" i="2"/>
  <c r="D148" i="2" s="1"/>
  <c r="D112" i="2"/>
  <c r="D114" i="2" s="1"/>
  <c r="D125" i="2" s="1"/>
  <c r="G104" i="2" s="1"/>
  <c r="F53" i="6" l="1"/>
  <c r="D26" i="27"/>
  <c r="E26" i="27" s="1"/>
  <c r="G26" i="27" s="1"/>
  <c r="D22" i="27"/>
  <c r="D24" i="27" s="1"/>
  <c r="E24" i="27" s="1"/>
  <c r="G24" i="27" s="1"/>
  <c r="E124" i="2"/>
  <c r="E22" i="2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Mike Cumming</author>
  </authors>
  <commentList>
    <comment ref="AD21" authorId="0" shapeId="0" xr:uid="{A0AEE6DB-D408-495F-89EE-F0A6978501B0}">
      <text>
        <r>
          <rPr>
            <b/>
            <sz val="9"/>
            <color indexed="81"/>
            <rFont val="Tahoma"/>
            <family val="2"/>
          </rPr>
          <t>Mike Cumming:</t>
        </r>
        <r>
          <rPr>
            <sz val="9"/>
            <color indexed="81"/>
            <rFont val="Tahoma"/>
            <family val="2"/>
          </rPr>
          <t xml:space="preserve">
1764 destroyed
</t>
        </r>
      </text>
    </comment>
    <comment ref="R31" authorId="0" shapeId="0" xr:uid="{3D3CDBAD-1AF1-4BA3-96A4-A732D18EC18C}">
      <text>
        <r>
          <rPr>
            <b/>
            <sz val="9"/>
            <color rgb="FF000000"/>
            <rFont val="Tahoma"/>
            <family val="2"/>
          </rPr>
          <t>Mike Cumming:</t>
        </r>
        <r>
          <rPr>
            <sz val="9"/>
            <color rgb="FF000000"/>
            <rFont val="Tahoma"/>
            <family val="2"/>
          </rPr>
          <t xml:space="preserve">
</t>
        </r>
        <r>
          <rPr>
            <sz val="9"/>
            <color rgb="FF000000"/>
            <rFont val="Tahoma"/>
            <family val="2"/>
          </rPr>
          <t>Steel Street park</t>
        </r>
      </text>
    </comment>
    <comment ref="R77" authorId="0" shapeId="0" xr:uid="{CD3E8EDD-DBB7-42BE-A91B-658311036A4A}">
      <text>
        <r>
          <rPr>
            <b/>
            <sz val="9"/>
            <color rgb="FF000000"/>
            <rFont val="Tahoma"/>
            <family val="2"/>
          </rPr>
          <t>Mike Cumming:</t>
        </r>
        <r>
          <rPr>
            <sz val="9"/>
            <color rgb="FF000000"/>
            <rFont val="Tahoma"/>
            <family val="2"/>
          </rPr>
          <t xml:space="preserve">
</t>
        </r>
        <r>
          <rPr>
            <sz val="9"/>
            <color rgb="FF000000"/>
            <rFont val="Tahoma"/>
            <family val="2"/>
          </rPr>
          <t>Steel Street Park Trees</t>
        </r>
      </text>
    </comment>
  </commentList>
</comments>
</file>

<file path=xl/sharedStrings.xml><?xml version="1.0" encoding="utf-8"?>
<sst xmlns="http://schemas.openxmlformats.org/spreadsheetml/2006/main" count="560" uniqueCount="331">
  <si>
    <t>Date</t>
  </si>
  <si>
    <t>Description</t>
  </si>
  <si>
    <t>Interest</t>
  </si>
  <si>
    <t>VAT</t>
  </si>
  <si>
    <t>total outgoing</t>
  </si>
  <si>
    <t xml:space="preserve">Chque no </t>
  </si>
  <si>
    <t>Sub Total</t>
  </si>
  <si>
    <t>Balance at Bank</t>
  </si>
  <si>
    <t>Precept</t>
  </si>
  <si>
    <t>Grants</t>
  </si>
  <si>
    <t>Room rental</t>
  </si>
  <si>
    <t>Stationery</t>
  </si>
  <si>
    <t>Sundry</t>
  </si>
  <si>
    <t>Insurance</t>
  </si>
  <si>
    <t>Phone</t>
  </si>
  <si>
    <t>Post</t>
  </si>
  <si>
    <t>Litter bins and benches</t>
  </si>
  <si>
    <t>Landscape Planting</t>
  </si>
  <si>
    <t>Grant aid S137</t>
  </si>
  <si>
    <t>Advertising</t>
  </si>
  <si>
    <t>Photo copying</t>
  </si>
  <si>
    <t>Mileage</t>
  </si>
  <si>
    <t>Administration totals</t>
  </si>
  <si>
    <t>Clerks Wages</t>
  </si>
  <si>
    <t>Summary</t>
  </si>
  <si>
    <t>Room Rental</t>
  </si>
  <si>
    <t>Business Reserve account</t>
  </si>
  <si>
    <t>Balance brought forward</t>
  </si>
  <si>
    <t>Current Account</t>
  </si>
  <si>
    <t>plus Total receipts</t>
  </si>
  <si>
    <t>Less total payments</t>
  </si>
  <si>
    <t>Balance carried forward</t>
  </si>
  <si>
    <t>VAT reclaims</t>
  </si>
  <si>
    <t>Vat on payments</t>
  </si>
  <si>
    <t>Less unpresented Cheques</t>
  </si>
  <si>
    <t>Capital Fund</t>
  </si>
  <si>
    <t>Capital Fund Interest</t>
  </si>
  <si>
    <t>The following assets were held:</t>
  </si>
  <si>
    <t>Type of Assets</t>
  </si>
  <si>
    <t xml:space="preserve">Value               </t>
  </si>
  <si>
    <t>Replacement Basis</t>
  </si>
  <si>
    <t>Purchase value</t>
  </si>
  <si>
    <t>Litter bins</t>
  </si>
  <si>
    <t xml:space="preserve">1.2 During the year the following assets were purchased at the costs shown: </t>
  </si>
  <si>
    <t xml:space="preserve">1.3 During the year the following assets were disposed of for the amounts shown: </t>
  </si>
  <si>
    <t>Basis</t>
  </si>
  <si>
    <t>Total assets</t>
  </si>
  <si>
    <t>Other income</t>
  </si>
  <si>
    <t>total receipts</t>
  </si>
  <si>
    <t>ASKAM AND IRELETH PARISH COUNCIL</t>
  </si>
  <si>
    <t>Business Reserve Account</t>
  </si>
  <si>
    <t xml:space="preserve">  Clerk to the Council   Dated </t>
  </si>
  <si>
    <t>The net balances reconcile to the Cash book for the year, as follows:</t>
  </si>
  <si>
    <t>Opening Balance</t>
  </si>
  <si>
    <t>Add : Receipts in the year</t>
  </si>
  <si>
    <t>Less : Payments in the year</t>
  </si>
  <si>
    <t>Bank Reconciliation</t>
  </si>
  <si>
    <t>Explanation</t>
  </si>
  <si>
    <t>Total other payments</t>
  </si>
  <si>
    <t>Annual precept</t>
  </si>
  <si>
    <t>Balances brought forward</t>
  </si>
  <si>
    <t>Total other receipts</t>
  </si>
  <si>
    <t>Staff costs</t>
  </si>
  <si>
    <t>Loan interest/ capital repayments</t>
  </si>
  <si>
    <t>Balances carried forward</t>
  </si>
  <si>
    <t>Total cash and investments</t>
  </si>
  <si>
    <t>Total fixed assets</t>
  </si>
  <si>
    <t>Total borrowings</t>
  </si>
  <si>
    <t xml:space="preserve">Item </t>
  </si>
  <si>
    <t>Annual Return Explanation of Variation</t>
  </si>
  <si>
    <t>Variation</t>
  </si>
  <si>
    <t>Variation trigger</t>
  </si>
  <si>
    <t xml:space="preserve">  Clerk to the Council           Dated </t>
  </si>
  <si>
    <t>returned total</t>
  </si>
  <si>
    <t>Capital Fund Current Account</t>
  </si>
  <si>
    <t>Total expenditure</t>
  </si>
  <si>
    <t>Admin expenditure</t>
  </si>
  <si>
    <t>Scheme expenditure</t>
  </si>
  <si>
    <t xml:space="preserve">Other income </t>
  </si>
  <si>
    <t>Unpresented cheques</t>
  </si>
  <si>
    <t>Less unpresented cheques</t>
  </si>
  <si>
    <t>Plus unpresented cheques</t>
  </si>
  <si>
    <t>Total outgoing</t>
  </si>
  <si>
    <t>Amount without VAT</t>
  </si>
  <si>
    <t>Cheque no:</t>
  </si>
  <si>
    <t>VAT return</t>
  </si>
  <si>
    <t xml:space="preserve">Grants </t>
  </si>
  <si>
    <t>Bowling club storage building</t>
  </si>
  <si>
    <t>Build cost</t>
  </si>
  <si>
    <t>Steel street / Sharp Street recreation area</t>
  </si>
  <si>
    <t>Land value</t>
  </si>
  <si>
    <t>High visibility jackets</t>
  </si>
  <si>
    <t xml:space="preserve">Litter pickers </t>
  </si>
  <si>
    <t>Community Field car park</t>
  </si>
  <si>
    <t>Vat return</t>
  </si>
  <si>
    <t xml:space="preserve">Precept </t>
  </si>
  <si>
    <t>Balance to carry forward</t>
  </si>
  <si>
    <t>Internal Transfers</t>
  </si>
  <si>
    <t>Income</t>
  </si>
  <si>
    <t>Bank balances</t>
  </si>
  <si>
    <t>Three gas lamp columns</t>
  </si>
  <si>
    <t>Playground equipment Community Field. Maintained by Barrow Borough Council.</t>
  </si>
  <si>
    <t>Capital Fund Receipts</t>
  </si>
  <si>
    <t>Prepared By ________Janice Cumming</t>
  </si>
  <si>
    <t xml:space="preserve"> </t>
  </si>
  <si>
    <t xml:space="preserve">  </t>
  </si>
  <si>
    <t>Prepared By ________Janice Cumming____________________</t>
  </si>
  <si>
    <t>Administration &amp;Stationery</t>
  </si>
  <si>
    <t xml:space="preserve"> Unpresented cheques</t>
  </si>
  <si>
    <t xml:space="preserve">Admin stationery </t>
  </si>
  <si>
    <t>``</t>
  </si>
  <si>
    <t>Subs &amp; Training</t>
  </si>
  <si>
    <t>Bank Interest</t>
  </si>
  <si>
    <t>Community Events &amp; Festivals</t>
  </si>
  <si>
    <t>Subscriptions and Training</t>
  </si>
  <si>
    <t xml:space="preserve">Footpaths and R of W </t>
  </si>
  <si>
    <t xml:space="preserve">Audit </t>
  </si>
  <si>
    <t>Date of purchase</t>
  </si>
  <si>
    <t>Location of Asset</t>
  </si>
  <si>
    <t>various</t>
  </si>
  <si>
    <t>Community field</t>
  </si>
  <si>
    <t>unknown</t>
  </si>
  <si>
    <t>1 with Clerk</t>
  </si>
  <si>
    <t>1995/1996</t>
  </si>
  <si>
    <t>Steel Street</t>
  </si>
  <si>
    <t>with Clerk</t>
  </si>
  <si>
    <t>Community Plan &amp; Website</t>
  </si>
  <si>
    <t>Purchase Value</t>
  </si>
  <si>
    <t>Steel Street Park</t>
  </si>
  <si>
    <t>Litter Bin</t>
  </si>
  <si>
    <t>Litter Bins qty 3</t>
  </si>
  <si>
    <t>Picnic Bench</t>
  </si>
  <si>
    <t>Community Field</t>
  </si>
  <si>
    <t>Duddon Road, Beach Street, Duke Street</t>
  </si>
  <si>
    <t>Seating Bench</t>
  </si>
  <si>
    <t>Marsh Street</t>
  </si>
  <si>
    <t>with councillors</t>
  </si>
  <si>
    <t xml:space="preserve">Insurance (Parish Council) </t>
  </si>
  <si>
    <t>Litter bins, benches, planters, dog waste bags &amp; notice boards</t>
  </si>
  <si>
    <t>Highways</t>
  </si>
  <si>
    <t>Planters Qty 3</t>
  </si>
  <si>
    <t>Duke Street</t>
  </si>
  <si>
    <t>Eleven in number cast iron benches  valued at £300.00 each</t>
  </si>
  <si>
    <t>Photo copying / Parish Plan</t>
  </si>
  <si>
    <t>Community Events</t>
  </si>
  <si>
    <t>Samsung Express Laser Printer</t>
  </si>
  <si>
    <t>Clerks Office</t>
  </si>
  <si>
    <t>FOC</t>
  </si>
  <si>
    <t>Memorial Garden</t>
  </si>
  <si>
    <t>World War 1 Memorial Benches qty 2</t>
  </si>
  <si>
    <t>Rexel Guillotine</t>
  </si>
  <si>
    <t>2.8m Steel Gazebo</t>
  </si>
  <si>
    <t>Highways / Libraries / Crime prevention</t>
  </si>
  <si>
    <t>Audit/ Election Expenses</t>
  </si>
  <si>
    <t>Travel/
Mileage &amp; Parking</t>
  </si>
  <si>
    <t>Footpaths
Beach Clean &amp; Youth Projects</t>
  </si>
  <si>
    <t>Landscape / Planting incl Jubilee garden/
1865 Garden</t>
  </si>
  <si>
    <t>No</t>
  </si>
  <si>
    <t>Filing Cabinets x 2</t>
  </si>
  <si>
    <t>Highways / Libraries</t>
  </si>
  <si>
    <t>1.27M Self Watering Half Barrier Basket &amp; Brackets</t>
  </si>
  <si>
    <t>1.5 M Self Watering Half Barrier Basket &amp; Brackets</t>
  </si>
  <si>
    <t>1.5M Self Watering Half Barrier Basket &amp; Brackets</t>
  </si>
  <si>
    <t>Jubilee Fountain</t>
  </si>
  <si>
    <t>Brought Forward</t>
  </si>
  <si>
    <t>120 No Waiting Cones</t>
  </si>
  <si>
    <t>From CCC</t>
  </si>
  <si>
    <t>Extra Landscaping
Ground Maintenance</t>
  </si>
  <si>
    <t>Additional Planting</t>
  </si>
  <si>
    <t>Total Purchased</t>
  </si>
  <si>
    <t xml:space="preserve">New Composite Bench </t>
  </si>
  <si>
    <t>Lay By Broughton Road</t>
  </si>
  <si>
    <t>Totals</t>
  </si>
  <si>
    <t>Clerk's salary /Phone</t>
  </si>
  <si>
    <t>Clerks wages &amp; Phone</t>
  </si>
  <si>
    <t>Askam Pier/ Stafford St</t>
  </si>
  <si>
    <t>2 x Replacement Street Bins &amp; Fixing Kits</t>
  </si>
  <si>
    <t>1 Speed Gun Prolaser 3 Police approved</t>
  </si>
  <si>
    <t>`</t>
  </si>
  <si>
    <t>Community Plan</t>
  </si>
  <si>
    <t>Balance at bank 31/03/2022</t>
  </si>
  <si>
    <t>15% of last year</t>
  </si>
  <si>
    <t>Scrapped</t>
  </si>
  <si>
    <t>Desktop Computer</t>
  </si>
  <si>
    <t>31st March 2024</t>
  </si>
  <si>
    <t>2023-2024</t>
  </si>
  <si>
    <t>Balances at 31 March 2025</t>
  </si>
  <si>
    <t>Balances at 1st April 2024</t>
  </si>
  <si>
    <t>Receipts and Payments year end 31st March 2025</t>
  </si>
  <si>
    <t>2024-2025</t>
  </si>
  <si>
    <t>Financial year end 31st March 2025</t>
  </si>
  <si>
    <t>Balance per bank statements as at 31 March 2025</t>
  </si>
  <si>
    <t>Less unpresented cheques at 31 March 2025</t>
  </si>
  <si>
    <t>Net balances as at 31st March 2025</t>
  </si>
  <si>
    <t>Closing balance per cash book as at 31 March 2025</t>
  </si>
  <si>
    <t>31st March 2025</t>
  </si>
  <si>
    <t>Aqua Projet</t>
  </si>
  <si>
    <t>Clerks Salary &amp; Phone</t>
  </si>
  <si>
    <t>DD</t>
  </si>
  <si>
    <t>VAT Remittance</t>
  </si>
  <si>
    <t>Internal Audit</t>
  </si>
  <si>
    <t>-</t>
  </si>
  <si>
    <t>Zurich Insurance</t>
  </si>
  <si>
    <t>CALC</t>
  </si>
  <si>
    <t>Clerk's Expenses</t>
  </si>
  <si>
    <t>Continental Landscapes</t>
  </si>
  <si>
    <t>Platform 1</t>
  </si>
  <si>
    <t>Public Toilets</t>
  </si>
  <si>
    <t>Community Centre (Apr-Jul)</t>
  </si>
  <si>
    <t>South Lakes Trees</t>
  </si>
  <si>
    <t>Moore</t>
  </si>
  <si>
    <t>Cllr Mason</t>
  </si>
  <si>
    <t>Whamos</t>
  </si>
  <si>
    <t>Askam Band</t>
  </si>
  <si>
    <t>WWT Wounded</t>
  </si>
  <si>
    <t>Community Centre</t>
  </si>
  <si>
    <t>Optech Fibres</t>
  </si>
  <si>
    <t>Askam History Group</t>
  </si>
  <si>
    <t>3rd Duddon Scouts</t>
  </si>
  <si>
    <t>Drop Zone</t>
  </si>
  <si>
    <t>Askam Youthi</t>
  </si>
  <si>
    <t>Brownies</t>
  </si>
  <si>
    <t>Ireleth Askam WI</t>
  </si>
  <si>
    <t>Yes</t>
  </si>
  <si>
    <t>Assets as of 31st March 2025</t>
  </si>
  <si>
    <t>Police PD Decomm/Public Toilet</t>
  </si>
  <si>
    <t>Increases in Room rental £30, Community events £2500, Landscape Planting £848, Grant Aid £335, Subscription £161, Mileage £9.(£3883) Decrease in Stationery £63, Additional Planting £2651, Insurance £24, POD/Toilet £2074, post £11, Litter Bins £889, Community plan £900,Footpaths £312, VAT£615, Highways £12.(£7551)</t>
  </si>
  <si>
    <t>Increase in Cash in Bank £5311 less Increase of uncashed cheques £195.</t>
  </si>
  <si>
    <t>As in 7</t>
  </si>
  <si>
    <t>Jubilee Fountain, 1865 Garden, Askam School.</t>
  </si>
  <si>
    <t>addition 1</t>
  </si>
  <si>
    <t>addition 2</t>
  </si>
  <si>
    <t>addition 3</t>
  </si>
  <si>
    <t>negative 1</t>
  </si>
  <si>
    <t>negative 2</t>
  </si>
  <si>
    <t>negative 3</t>
  </si>
  <si>
    <r>
      <rPr>
        <b/>
        <sz val="11"/>
        <color theme="1"/>
        <rFont val="Calibri"/>
        <family val="2"/>
        <scheme val="minor"/>
      </rPr>
      <t xml:space="preserve">Column D </t>
    </r>
    <r>
      <rPr>
        <sz val="10"/>
        <rFont val="Arial"/>
        <family val="2"/>
      </rPr>
      <t xml:space="preserve">- General reserves - this should relate to normal operating funds (reserves held for the general running of the Council with no specific/defined purpose) and should be the difference between the total of all Earmarked reserves and Restricted (ring-fenced) reserves, and the value of Box 7 on Section 2 of the AGAR. </t>
    </r>
  </si>
  <si>
    <r>
      <rPr>
        <b/>
        <sz val="11"/>
        <color theme="1"/>
        <rFont val="Calibri"/>
        <family val="2"/>
        <scheme val="minor"/>
      </rPr>
      <t>Column D -</t>
    </r>
    <r>
      <rPr>
        <sz val="10"/>
        <rFont val="Arial"/>
        <family val="2"/>
      </rPr>
      <t xml:space="preserve"> Ring-fenced items - a value for the amount restricted (ring-fenced) for each specific reserve should be entered. There maybe fewer than 5 reserves or more and the number can be reduced or extended as appropriate. 
Ring fenced items are reserves which may have been raised or donated to the Council for a specific or restricted purpose which cannot be used for anything else. For example, S106 would be ringfenced as there are limitations on what it can be used for.</t>
    </r>
  </si>
  <si>
    <r>
      <rPr>
        <b/>
        <sz val="11"/>
        <color theme="1"/>
        <rFont val="Calibri"/>
        <family val="2"/>
        <scheme val="minor"/>
      </rPr>
      <t xml:space="preserve">Column D </t>
    </r>
    <r>
      <rPr>
        <sz val="10"/>
        <rFont val="Arial"/>
        <family val="2"/>
      </rPr>
      <t>- Earmarked items - a value for the amount earmarked for each specific reserve should be entered. There maybe fewer than 5 reserves or more and the number can be reduced or extended as appropriate. 
Earmarked items are reserves carved out from general reserves. They may have come from donations, events or fees charged but they have no restrictions on what they can be used for other than the Council has designated/declared that they are being held for X purpose. 
NB: A Council needs to formally designate and minute decisions to earmark funds. And similarly, if the Council require to use these 'designated' general funds for a purpose for which they have not been designated, the Council needs to take a decision to un-designate/re-designate the funds and minute their decision. This is part of the budget review to ensure the Council are holding appropriate levels of funding and using it as the Council intended to when the Council put their annual budget together.</t>
    </r>
  </si>
  <si>
    <r>
      <rPr>
        <b/>
        <sz val="11"/>
        <color theme="1"/>
        <rFont val="Calibri"/>
        <family val="2"/>
        <scheme val="minor"/>
      </rPr>
      <t xml:space="preserve">Column B </t>
    </r>
    <r>
      <rPr>
        <sz val="10"/>
        <rFont val="Arial"/>
        <family val="2"/>
      </rPr>
      <t xml:space="preserve">- Each reserve should be renamed to show the specific purpose / name given by this authority.  </t>
    </r>
  </si>
  <si>
    <t>Explanation of difference (if applicable):</t>
  </si>
  <si>
    <t>Difference</t>
  </si>
  <si>
    <t>Box 7 per Annual Return</t>
  </si>
  <si>
    <t>Total reserves</t>
  </si>
  <si>
    <t>General reserves</t>
  </si>
  <si>
    <t>Description of reserve:</t>
  </si>
  <si>
    <t>Restricted (ring-fenced) reserves:</t>
  </si>
  <si>
    <t>Earmarked reserves:</t>
  </si>
  <si>
    <t>£</t>
  </si>
  <si>
    <r>
      <t xml:space="preserve">Please complete or update the </t>
    </r>
    <r>
      <rPr>
        <b/>
        <sz val="11"/>
        <color theme="1"/>
        <rFont val="Calibri"/>
        <family val="2"/>
        <scheme val="minor"/>
      </rPr>
      <t>highlighted boxes</t>
    </r>
    <r>
      <rPr>
        <sz val="10"/>
        <rFont val="Arial"/>
        <family val="2"/>
      </rPr>
      <t xml:space="preserve"> to help provide a breakdown of the types of reserves held by the authority at the year end:</t>
    </r>
  </si>
  <si>
    <t>Breakdown of reserves held</t>
  </si>
  <si>
    <t>Bank Interest increase of £191, VAT reclaim increase of  £473. Grant Decrease of £10019. Decrease of £150 additional income(Cancelled cheque)</t>
  </si>
  <si>
    <t>Increase of £12000 to cover additional Projects Planned on Trees £4000 in Steel Street Park, and improvements in Car Park £3000 and community field area including garages and Bowling Club preliminary works at £5000</t>
  </si>
  <si>
    <t>NB The Parish Council does not Operate a Petty Cash System.</t>
  </si>
  <si>
    <t>Askam and Ireleth Parish Council</t>
  </si>
  <si>
    <t>Risk Register 2024-2025</t>
  </si>
  <si>
    <t>Risk ID</t>
  </si>
  <si>
    <t>Topic</t>
  </si>
  <si>
    <t>Risk Description</t>
  </si>
  <si>
    <t>Risk Level</t>
  </si>
  <si>
    <t>Mitigation</t>
  </si>
  <si>
    <t>Action</t>
  </si>
  <si>
    <t>Budget Not completed</t>
  </si>
  <si>
    <t>L</t>
  </si>
  <si>
    <t>Full Minute RFO to follow up</t>
  </si>
  <si>
    <t>Diary review</t>
  </si>
  <si>
    <t>Precept not Paid by Barrow BC</t>
  </si>
  <si>
    <t>Monitor Receipt</t>
  </si>
  <si>
    <t>Precept adequate</t>
  </si>
  <si>
    <t>Review monthly</t>
  </si>
  <si>
    <t xml:space="preserve">Other Income </t>
  </si>
  <si>
    <t>Cash Receipts</t>
  </si>
  <si>
    <t>Cash handling is avoided however necessary controls in place</t>
  </si>
  <si>
    <t>Annual review of procedures</t>
  </si>
  <si>
    <t>Banking</t>
  </si>
  <si>
    <t>RFO check bank statements Monthly bank reconciliations.</t>
  </si>
  <si>
    <t>Regular reviews with Chairman</t>
  </si>
  <si>
    <t>Claims Procedures</t>
  </si>
  <si>
    <t>M</t>
  </si>
  <si>
    <t>RFO as required</t>
  </si>
  <si>
    <t>Receipt of Grants when due</t>
  </si>
  <si>
    <t>Direct Costs</t>
  </si>
  <si>
    <t>Goods not supplied or of poor quality</t>
  </si>
  <si>
    <t>Confirm orders delivery notes rejected</t>
  </si>
  <si>
    <t>Invoices not submitted or over stated</t>
  </si>
  <si>
    <t>Check Invoices and perform bank reconciliations</t>
  </si>
  <si>
    <t>RFO to review and action</t>
  </si>
  <si>
    <t>Grants &amp; Support</t>
  </si>
  <si>
    <t>Requests for payments without evidence of Council agreement</t>
  </si>
  <si>
    <t>Submit to council, minute agreement, authorise payment</t>
  </si>
  <si>
    <t>VAT analysis</t>
  </si>
  <si>
    <t>All items in Cash Book</t>
  </si>
  <si>
    <t>Charged on Sales</t>
  </si>
  <si>
    <t>Annual review</t>
  </si>
  <si>
    <t>Charged on Purchases</t>
  </si>
  <si>
    <t>Claimed within Time Limits</t>
  </si>
  <si>
    <t>Submit return</t>
  </si>
  <si>
    <t>Reserves</t>
  </si>
  <si>
    <t>General reserves Adequacy</t>
  </si>
  <si>
    <t>Review at Budget meetings</t>
  </si>
  <si>
    <t>RFO, 3 year plan</t>
  </si>
  <si>
    <t>Earmarked reserves Adequacy</t>
  </si>
  <si>
    <t>Earmarked reserves unidentified or contingency</t>
  </si>
  <si>
    <t>Review minutes</t>
  </si>
  <si>
    <t>RFO, Chairman view</t>
  </si>
  <si>
    <t>Assets</t>
  </si>
  <si>
    <t>Loss or Damage</t>
  </si>
  <si>
    <t>H</t>
  </si>
  <si>
    <t>Regular Inspection, adequate Insurance and notify Asset register</t>
  </si>
  <si>
    <t>Risk or Damage to 3rd parties</t>
  </si>
  <si>
    <t>Adequate Insurance</t>
  </si>
  <si>
    <t>Staff</t>
  </si>
  <si>
    <t>Loss of Key personnel</t>
  </si>
  <si>
    <t>Review work load, adequate hours and have succession strategy</t>
  </si>
  <si>
    <t>Maintenance</t>
  </si>
  <si>
    <t>Reduced value of assets or degredation of amenities</t>
  </si>
  <si>
    <t>Regular checks and inspections take appropriate action</t>
  </si>
  <si>
    <t>Legal Powers</t>
  </si>
  <si>
    <t>Illegal activity or payments</t>
  </si>
  <si>
    <t>Council to be aware of their legal powers and status</t>
  </si>
  <si>
    <t>Financial Records</t>
  </si>
  <si>
    <t>Inadequate Records</t>
  </si>
  <si>
    <t>RFO/Clerk to check regularly and internal audit</t>
  </si>
  <si>
    <t>Minutes</t>
  </si>
  <si>
    <t>Accurate and legal</t>
  </si>
  <si>
    <t>Review at following meeting</t>
  </si>
  <si>
    <t>Members Interests</t>
  </si>
  <si>
    <t>Conflict of Interest</t>
  </si>
  <si>
    <t>Declarations of interests to be documented minuted and any conflict addressed as appropriate within code of conduct</t>
  </si>
  <si>
    <t>reviewed and approved.  16th  April 2024</t>
  </si>
  <si>
    <t>Parish Council operates an expenses claim system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</si>
</sst>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2" formatCode="_(&quot;£&quot;* #,##0_);_(&quot;£&quot;* \(#,##0\);_(&quot;£&quot;* &quot;-&quot;_);_(@_)"/>
    <numFmt numFmtId="164" formatCode="&quot;£&quot;#,##0.00;\-&quot;£&quot;#,##0.00"/>
    <numFmt numFmtId="165" formatCode="_-&quot;£&quot;* #,##0.00_-;\-&quot;£&quot;* #,##0.00_-;_-&quot;£&quot;* &quot;-&quot;??_-;_-@_-"/>
    <numFmt numFmtId="166" formatCode="&quot;£&quot;#,##0.00"/>
    <numFmt numFmtId="167" formatCode="_-&quot;£&quot;* #,##0_-;\-&quot;£&quot;* #,##0_-;_-&quot;£&quot;* &quot;-&quot;??_-;_-@_-"/>
    <numFmt numFmtId="168" formatCode="[$£-491]#,##0.00"/>
    <numFmt numFmtId="169" formatCode="_-* #,##0.00_-;\-* #,##0.00_-;_-* &quot;-&quot;??_-;_-@_-"/>
  </numFmts>
  <fonts count="38" x14ac:knownFonts="1">
    <font>
      <sz val="10"/>
      <name val="Arial"/>
    </font>
    <font>
      <b/>
      <sz val="10"/>
      <name val="Arial"/>
      <family val="2"/>
    </font>
    <font>
      <sz val="10"/>
      <name val="Arial"/>
      <family val="2"/>
    </font>
    <font>
      <b/>
      <u/>
      <sz val="18"/>
      <name val="Times New Roman"/>
      <family val="1"/>
    </font>
    <font>
      <sz val="12"/>
      <name val="Times New Roman"/>
      <family val="1"/>
    </font>
    <font>
      <sz val="12"/>
      <name val="Times New Roman"/>
      <family val="1"/>
    </font>
    <font>
      <sz val="10"/>
      <name val="Times New Roman"/>
      <family val="1"/>
    </font>
    <font>
      <b/>
      <sz val="12"/>
      <name val="Times New Roman"/>
      <family val="1"/>
    </font>
    <font>
      <b/>
      <u/>
      <sz val="10"/>
      <name val="Arial"/>
      <family val="2"/>
    </font>
    <font>
      <b/>
      <u/>
      <sz val="18"/>
      <name val="Arial"/>
      <family val="2"/>
    </font>
    <font>
      <sz val="18"/>
      <name val="Arial"/>
      <family val="2"/>
    </font>
    <font>
      <b/>
      <i/>
      <u/>
      <sz val="26"/>
      <name val="Garamond"/>
      <family val="1"/>
    </font>
    <font>
      <b/>
      <u/>
      <sz val="18"/>
      <name val="Times New Roman"/>
      <family val="1"/>
    </font>
    <font>
      <b/>
      <i/>
      <u/>
      <sz val="26"/>
      <name val="Times New Roman"/>
      <family val="1"/>
    </font>
    <font>
      <sz val="10"/>
      <color indexed="8"/>
      <name val="Arial"/>
      <family val="2"/>
    </font>
    <font>
      <b/>
      <u/>
      <sz val="16"/>
      <name val="Times New Roman"/>
      <family val="1"/>
    </font>
    <font>
      <sz val="10"/>
      <name val="Arial"/>
      <family val="2"/>
    </font>
    <font>
      <u/>
      <sz val="10"/>
      <name val="Arial"/>
      <family val="2"/>
    </font>
    <font>
      <b/>
      <i/>
      <sz val="10"/>
      <name val="Arial"/>
      <family val="2"/>
    </font>
    <font>
      <sz val="10"/>
      <color rgb="FFFF0000"/>
      <name val="Arial"/>
      <family val="2"/>
    </font>
    <font>
      <sz val="10"/>
      <color theme="5"/>
      <name val="Arial"/>
      <family val="2"/>
    </font>
    <font>
      <sz val="10"/>
      <color rgb="FF0070C0"/>
      <name val="Arial"/>
      <family val="2"/>
    </font>
    <font>
      <sz val="10"/>
      <color theme="3"/>
      <name val="Arial"/>
      <family val="2"/>
    </font>
    <font>
      <sz val="10"/>
      <color theme="1"/>
      <name val="Arial"/>
      <family val="2"/>
    </font>
    <font>
      <strike/>
      <sz val="10"/>
      <name val="Arial"/>
      <family val="2"/>
    </font>
    <font>
      <sz val="9"/>
      <color indexed="81"/>
      <name val="Tahoma"/>
      <family val="2"/>
    </font>
    <font>
      <b/>
      <sz val="9"/>
      <color indexed="81"/>
      <name val="Tahoma"/>
      <family val="2"/>
    </font>
    <font>
      <sz val="11"/>
      <color theme="1"/>
      <name val="Calibri"/>
      <family val="2"/>
      <scheme val="minor"/>
    </font>
    <font>
      <b/>
      <sz val="11"/>
      <color theme="1"/>
      <name val="Calibri"/>
      <family val="2"/>
      <scheme val="minor"/>
    </font>
    <font>
      <b/>
      <sz val="9"/>
      <color rgb="FF000000"/>
      <name val="Tahoma"/>
      <family val="2"/>
    </font>
    <font>
      <sz val="9"/>
      <color rgb="FF000000"/>
      <name val="Tahoma"/>
      <family val="2"/>
    </font>
    <font>
      <b/>
      <sz val="11"/>
      <color rgb="FFFF0000"/>
      <name val="Calibri"/>
      <family val="2"/>
      <scheme val="minor"/>
    </font>
    <font>
      <b/>
      <sz val="14"/>
      <color theme="1"/>
      <name val="Calibri"/>
      <family val="2"/>
      <scheme val="minor"/>
    </font>
    <font>
      <b/>
      <sz val="11"/>
      <color theme="1"/>
      <name val="Arial"/>
      <family val="2"/>
    </font>
    <font>
      <b/>
      <u/>
      <sz val="20"/>
      <color rgb="FF000000"/>
      <name val="Calibri"/>
      <family val="2"/>
    </font>
    <font>
      <sz val="11"/>
      <color rgb="FF000000"/>
      <name val="Calibri"/>
      <family val="2"/>
    </font>
    <font>
      <b/>
      <sz val="16"/>
      <color rgb="FF000000"/>
      <name val="Calibri"/>
      <family val="2"/>
    </font>
    <font>
      <b/>
      <u/>
      <sz val="11"/>
      <color rgb="FF000000"/>
      <name val="Calibri"/>
      <family val="2"/>
    </font>
  </fonts>
  <fills count="8">
    <fill>
      <patternFill patternType="none"/>
    </fill>
    <fill>
      <patternFill patternType="gray125"/>
    </fill>
    <fill>
      <patternFill patternType="solid">
        <fgColor indexed="13"/>
        <bgColor indexed="64"/>
      </patternFill>
    </fill>
    <fill>
      <patternFill patternType="solid">
        <fgColor theme="0"/>
        <bgColor indexed="64"/>
      </patternFill>
    </fill>
    <fill>
      <patternFill patternType="solid">
        <fgColor rgb="FFFFFF00"/>
        <bgColor indexed="64"/>
      </patternFill>
    </fill>
    <fill>
      <patternFill patternType="solid">
        <fgColor rgb="FF92D050"/>
        <bgColor rgb="FF000000"/>
      </patternFill>
    </fill>
    <fill>
      <patternFill patternType="solid">
        <fgColor rgb="FFED7D31"/>
        <bgColor rgb="FF000000"/>
      </patternFill>
    </fill>
    <fill>
      <patternFill patternType="solid">
        <fgColor rgb="FFFF0000"/>
        <bgColor rgb="FF000000"/>
      </patternFill>
    </fill>
  </fills>
  <borders count="24">
    <border>
      <left/>
      <right/>
      <top/>
      <bottom/>
      <diagonal/>
    </border>
    <border>
      <left/>
      <right/>
      <top style="thin">
        <color indexed="64"/>
      </top>
      <bottom/>
      <diagonal/>
    </border>
    <border>
      <left/>
      <right/>
      <top style="thin">
        <color indexed="64"/>
      </top>
      <bottom style="double">
        <color indexed="64"/>
      </bottom>
      <diagonal/>
    </border>
    <border>
      <left/>
      <right/>
      <top style="double">
        <color indexed="64"/>
      </top>
      <bottom style="double">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double">
        <color indexed="64"/>
      </bottom>
      <diagonal/>
    </border>
    <border>
      <left style="hair">
        <color auto="1"/>
      </left>
      <right style="hair">
        <color auto="1"/>
      </right>
      <top style="hair">
        <color auto="1"/>
      </top>
      <bottom style="hair">
        <color auto="1"/>
      </bottom>
      <diagonal/>
    </border>
    <border>
      <left/>
      <right style="hair">
        <color auto="1"/>
      </right>
      <top style="hair">
        <color auto="1"/>
      </top>
      <bottom style="hair">
        <color auto="1"/>
      </bottom>
      <diagonal/>
    </border>
    <border>
      <left style="hair">
        <color auto="1"/>
      </left>
      <right/>
      <top style="hair">
        <color auto="1"/>
      </top>
      <bottom style="hair">
        <color auto="1"/>
      </bottom>
      <diagonal/>
    </border>
    <border>
      <left style="thick">
        <color auto="1"/>
      </left>
      <right/>
      <top style="thick">
        <color auto="1"/>
      </top>
      <bottom/>
      <diagonal/>
    </border>
    <border>
      <left/>
      <right/>
      <top style="thick">
        <color auto="1"/>
      </top>
      <bottom style="thin">
        <color auto="1"/>
      </bottom>
      <diagonal/>
    </border>
    <border>
      <left/>
      <right style="thick">
        <color auto="1"/>
      </right>
      <top style="thick">
        <color auto="1"/>
      </top>
      <bottom style="thin">
        <color auto="1"/>
      </bottom>
      <diagonal/>
    </border>
    <border>
      <left style="medium">
        <color auto="1"/>
      </left>
      <right style="medium">
        <color auto="1"/>
      </right>
      <top style="medium">
        <color auto="1"/>
      </top>
      <bottom style="thin">
        <color auto="1"/>
      </bottom>
      <diagonal/>
    </border>
    <border>
      <left/>
      <right style="thin">
        <color auto="1"/>
      </right>
      <top style="thin">
        <color auto="1"/>
      </top>
      <bottom/>
      <diagonal/>
    </border>
    <border>
      <left style="medium">
        <color auto="1"/>
      </left>
      <right style="medium">
        <color auto="1"/>
      </right>
      <top style="thin">
        <color auto="1"/>
      </top>
      <bottom style="thin">
        <color auto="1"/>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medium">
        <color auto="1"/>
      </left>
      <right style="thin">
        <color auto="1"/>
      </right>
      <top/>
      <bottom style="thin">
        <color auto="1"/>
      </bottom>
      <diagonal/>
    </border>
    <border>
      <left/>
      <right style="thin">
        <color auto="1"/>
      </right>
      <top style="thin">
        <color auto="1"/>
      </top>
      <bottom style="thin">
        <color auto="1"/>
      </bottom>
      <diagonal/>
    </border>
  </borders>
  <cellStyleXfs count="6">
    <xf numFmtId="0" fontId="0" fillId="0" borderId="0"/>
    <xf numFmtId="165" fontId="2" fillId="0" borderId="0" applyFont="0" applyFill="0" applyBorder="0" applyAlignment="0" applyProtection="0"/>
    <xf numFmtId="0" fontId="2" fillId="0" borderId="0"/>
    <xf numFmtId="0" fontId="2" fillId="0" borderId="0"/>
    <xf numFmtId="0" fontId="27" fillId="0" borderId="0"/>
    <xf numFmtId="169" fontId="27" fillId="0" borderId="0" applyFont="0" applyFill="0" applyBorder="0" applyAlignment="0" applyProtection="0"/>
  </cellStyleXfs>
  <cellXfs count="209">
    <xf numFmtId="0" fontId="0" fillId="0" borderId="0" xfId="0"/>
    <xf numFmtId="0" fontId="0" fillId="0" borderId="0" xfId="0" applyAlignment="1">
      <alignment horizontal="center" vertical="center" wrapText="1"/>
    </xf>
    <xf numFmtId="14" fontId="0" fillId="0" borderId="0" xfId="0" applyNumberFormat="1"/>
    <xf numFmtId="166" fontId="0" fillId="0" borderId="0" xfId="0" applyNumberFormat="1"/>
    <xf numFmtId="0" fontId="3" fillId="0" borderId="0" xfId="0" applyFont="1"/>
    <xf numFmtId="0" fontId="4" fillId="0" borderId="0" xfId="0" applyFont="1"/>
    <xf numFmtId="166" fontId="4" fillId="0" borderId="0" xfId="0" applyNumberFormat="1" applyFont="1"/>
    <xf numFmtId="166" fontId="5" fillId="0" borderId="0" xfId="0" applyNumberFormat="1" applyFont="1"/>
    <xf numFmtId="165" fontId="0" fillId="0" borderId="0" xfId="0" applyNumberFormat="1"/>
    <xf numFmtId="0" fontId="0" fillId="0" borderId="0" xfId="0" applyAlignment="1">
      <alignment wrapText="1"/>
    </xf>
    <xf numFmtId="1" fontId="0" fillId="0" borderId="0" xfId="0" applyNumberFormat="1" applyAlignment="1">
      <alignment horizontal="right"/>
    </xf>
    <xf numFmtId="0" fontId="2" fillId="0" borderId="0" xfId="3" applyAlignment="1">
      <alignment horizontal="center" vertical="center" wrapText="1"/>
    </xf>
    <xf numFmtId="0" fontId="2" fillId="0" borderId="0" xfId="3" applyAlignment="1">
      <alignment wrapText="1"/>
    </xf>
    <xf numFmtId="166" fontId="2" fillId="0" borderId="0" xfId="3" applyNumberFormat="1"/>
    <xf numFmtId="0" fontId="2" fillId="0" borderId="0" xfId="3"/>
    <xf numFmtId="166" fontId="2" fillId="0" borderId="0" xfId="3" applyNumberFormat="1" applyAlignment="1">
      <alignment horizontal="right"/>
    </xf>
    <xf numFmtId="4" fontId="2" fillId="0" borderId="0" xfId="3" applyNumberFormat="1"/>
    <xf numFmtId="166" fontId="2" fillId="0" borderId="1" xfId="3" applyNumberFormat="1" applyBorder="1"/>
    <xf numFmtId="14" fontId="2" fillId="0" borderId="0" xfId="3" applyNumberFormat="1"/>
    <xf numFmtId="166" fontId="2" fillId="0" borderId="2" xfId="3" applyNumberFormat="1" applyBorder="1"/>
    <xf numFmtId="166" fontId="1" fillId="0" borderId="3" xfId="3" applyNumberFormat="1" applyFont="1" applyBorder="1"/>
    <xf numFmtId="0" fontId="5" fillId="0" borderId="0" xfId="0" applyFont="1"/>
    <xf numFmtId="4" fontId="2" fillId="0" borderId="4" xfId="3" applyNumberFormat="1" applyBorder="1"/>
    <xf numFmtId="0" fontId="0" fillId="0" borderId="0" xfId="0" applyAlignment="1">
      <alignment horizontal="centerContinuous" wrapText="1"/>
    </xf>
    <xf numFmtId="0" fontId="7" fillId="0" borderId="0" xfId="0" applyFont="1"/>
    <xf numFmtId="0" fontId="0" fillId="0" borderId="0" xfId="0" applyAlignment="1">
      <alignment horizontal="center"/>
    </xf>
    <xf numFmtId="165" fontId="4" fillId="0" borderId="0" xfId="1" applyFont="1"/>
    <xf numFmtId="165" fontId="0" fillId="0" borderId="0" xfId="1" applyFont="1"/>
    <xf numFmtId="165" fontId="2" fillId="0" borderId="0" xfId="1"/>
    <xf numFmtId="0" fontId="8" fillId="0" borderId="0" xfId="3" applyFont="1" applyAlignment="1">
      <alignment wrapText="1"/>
    </xf>
    <xf numFmtId="0" fontId="8" fillId="0" borderId="0" xfId="3" applyFont="1" applyAlignment="1">
      <alignment horizontal="left"/>
    </xf>
    <xf numFmtId="0" fontId="2" fillId="0" borderId="0" xfId="3" applyAlignment="1">
      <alignment horizontal="right" wrapText="1"/>
    </xf>
    <xf numFmtId="0" fontId="9" fillId="0" borderId="0" xfId="0" applyFont="1"/>
    <xf numFmtId="0" fontId="9" fillId="0" borderId="0" xfId="0" applyFont="1" applyAlignment="1">
      <alignment horizontal="center" vertical="center" wrapText="1"/>
    </xf>
    <xf numFmtId="0" fontId="10" fillId="0" borderId="0" xfId="0" applyFont="1"/>
    <xf numFmtId="0" fontId="10" fillId="0" borderId="0" xfId="0" applyFont="1" applyAlignment="1">
      <alignment horizontal="center" vertical="center" wrapText="1"/>
    </xf>
    <xf numFmtId="0" fontId="0" fillId="0" borderId="0" xfId="0" applyAlignment="1">
      <alignment vertical="top"/>
    </xf>
    <xf numFmtId="0" fontId="1" fillId="0" borderId="0" xfId="0" applyFont="1"/>
    <xf numFmtId="166" fontId="0" fillId="0" borderId="2" xfId="0" applyNumberFormat="1" applyBorder="1"/>
    <xf numFmtId="166" fontId="2" fillId="0" borderId="0" xfId="1" applyNumberFormat="1"/>
    <xf numFmtId="166" fontId="0" fillId="0" borderId="4" xfId="0" applyNumberFormat="1" applyBorder="1"/>
    <xf numFmtId="0" fontId="11" fillId="0" borderId="0" xfId="0" applyFont="1" applyAlignment="1">
      <alignment horizontal="left" vertical="top"/>
    </xf>
    <xf numFmtId="0" fontId="6" fillId="0" borderId="0" xfId="0" applyFont="1"/>
    <xf numFmtId="165" fontId="4" fillId="0" borderId="0" xfId="0" applyNumberFormat="1" applyFont="1"/>
    <xf numFmtId="165" fontId="7" fillId="0" borderId="5" xfId="0" applyNumberFormat="1" applyFont="1" applyBorder="1"/>
    <xf numFmtId="165" fontId="7" fillId="0" borderId="2" xfId="0" applyNumberFormat="1" applyFont="1" applyBorder="1"/>
    <xf numFmtId="0" fontId="12" fillId="0" borderId="0" xfId="0" applyFont="1" applyAlignment="1">
      <alignment horizontal="left" vertical="top"/>
    </xf>
    <xf numFmtId="0" fontId="13" fillId="0" borderId="0" xfId="0" applyFont="1" applyAlignment="1">
      <alignment horizontal="left" vertical="top"/>
    </xf>
    <xf numFmtId="0" fontId="6" fillId="0" borderId="0" xfId="0" applyFont="1" applyAlignment="1">
      <alignment horizontal="centerContinuous" wrapText="1"/>
    </xf>
    <xf numFmtId="0" fontId="12" fillId="0" borderId="0" xfId="0" applyFont="1"/>
    <xf numFmtId="0" fontId="6" fillId="0" borderId="6" xfId="0" applyFont="1" applyBorder="1" applyAlignment="1">
      <alignment horizontal="left" vertical="center" wrapText="1"/>
    </xf>
    <xf numFmtId="0" fontId="6" fillId="0" borderId="6" xfId="0" applyFont="1" applyBorder="1" applyAlignment="1">
      <alignment horizontal="center" vertical="center" wrapText="1"/>
    </xf>
    <xf numFmtId="0" fontId="6" fillId="0" borderId="0" xfId="0" applyFont="1" applyAlignment="1">
      <alignment horizontal="center" vertical="center" wrapText="1"/>
    </xf>
    <xf numFmtId="0" fontId="6" fillId="0" borderId="6" xfId="0" applyFont="1" applyBorder="1"/>
    <xf numFmtId="0" fontId="6" fillId="0" borderId="6" xfId="0" applyFont="1" applyBorder="1" applyAlignment="1">
      <alignment horizontal="left" vertical="center"/>
    </xf>
    <xf numFmtId="0" fontId="6" fillId="0" borderId="6" xfId="0" applyFont="1" applyBorder="1" applyAlignment="1">
      <alignment vertical="center" wrapText="1"/>
    </xf>
    <xf numFmtId="167" fontId="6" fillId="0" borderId="6" xfId="1" applyNumberFormat="1" applyFont="1" applyBorder="1" applyAlignment="1">
      <alignment vertical="center"/>
    </xf>
    <xf numFmtId="167" fontId="6" fillId="0" borderId="6" xfId="1" applyNumberFormat="1" applyFont="1" applyBorder="1" applyAlignment="1">
      <alignment horizontal="center" vertical="center"/>
    </xf>
    <xf numFmtId="0" fontId="6" fillId="0" borderId="6" xfId="0" applyFont="1" applyBorder="1" applyAlignment="1">
      <alignment horizontal="left" vertical="top" wrapText="1"/>
    </xf>
    <xf numFmtId="166" fontId="0" fillId="2" borderId="0" xfId="0" applyNumberFormat="1" applyFill="1"/>
    <xf numFmtId="166" fontId="2" fillId="0" borderId="0" xfId="3" applyNumberFormat="1" applyAlignment="1">
      <alignment horizontal="center" vertical="center" wrapText="1"/>
    </xf>
    <xf numFmtId="0" fontId="2" fillId="0" borderId="0" xfId="3" applyAlignment="1">
      <alignment horizontal="right"/>
    </xf>
    <xf numFmtId="165" fontId="4" fillId="0" borderId="5" xfId="1" quotePrefix="1" applyFont="1" applyBorder="1"/>
    <xf numFmtId="0" fontId="0" fillId="2" borderId="0" xfId="0" applyFill="1"/>
    <xf numFmtId="0" fontId="2" fillId="2" borderId="0" xfId="3" applyFill="1" applyAlignment="1">
      <alignment wrapText="1"/>
    </xf>
    <xf numFmtId="0" fontId="2" fillId="2" borderId="0" xfId="3" applyFill="1"/>
    <xf numFmtId="165" fontId="0" fillId="2" borderId="0" xfId="1" applyFont="1" applyFill="1"/>
    <xf numFmtId="166" fontId="2" fillId="2" borderId="0" xfId="3" applyNumberFormat="1" applyFill="1" applyAlignment="1">
      <alignment wrapText="1"/>
    </xf>
    <xf numFmtId="165" fontId="0" fillId="2" borderId="0" xfId="0" applyNumberFormat="1" applyFill="1"/>
    <xf numFmtId="166" fontId="14" fillId="0" borderId="0" xfId="3" applyNumberFormat="1" applyFont="1"/>
    <xf numFmtId="166" fontId="0" fillId="0" borderId="0" xfId="1" applyNumberFormat="1" applyFont="1"/>
    <xf numFmtId="0" fontId="0" fillId="0" borderId="0" xfId="0" applyAlignment="1">
      <alignment horizontal="right"/>
    </xf>
    <xf numFmtId="164" fontId="0" fillId="2" borderId="0" xfId="1" applyNumberFormat="1" applyFont="1" applyFill="1"/>
    <xf numFmtId="17" fontId="0" fillId="2" borderId="0" xfId="0" applyNumberFormat="1" applyFill="1"/>
    <xf numFmtId="17" fontId="2" fillId="2" borderId="0" xfId="3" applyNumberFormat="1" applyFill="1" applyAlignment="1">
      <alignment wrapText="1"/>
    </xf>
    <xf numFmtId="166" fontId="2" fillId="2" borderId="0" xfId="1" applyNumberFormat="1" applyFill="1"/>
    <xf numFmtId="0" fontId="2" fillId="0" borderId="0" xfId="3" applyAlignment="1">
      <alignment horizontal="left" vertical="center" wrapText="1"/>
    </xf>
    <xf numFmtId="166" fontId="8" fillId="0" borderId="0" xfId="3" applyNumberFormat="1" applyFont="1"/>
    <xf numFmtId="0" fontId="8" fillId="0" borderId="0" xfId="0" applyFont="1" applyAlignment="1">
      <alignment horizontal="left" vertical="center" wrapText="1"/>
    </xf>
    <xf numFmtId="0" fontId="1" fillId="0" borderId="0" xfId="0" applyFont="1" applyAlignment="1">
      <alignment horizontal="right"/>
    </xf>
    <xf numFmtId="166" fontId="5" fillId="0" borderId="7" xfId="0" applyNumberFormat="1" applyFont="1" applyBorder="1"/>
    <xf numFmtId="166" fontId="5" fillId="0" borderId="4" xfId="0" applyNumberFormat="1" applyFont="1" applyBorder="1"/>
    <xf numFmtId="166" fontId="7" fillId="0" borderId="3" xfId="0" applyNumberFormat="1" applyFont="1" applyBorder="1"/>
    <xf numFmtId="165" fontId="5" fillId="0" borderId="0" xfId="1" applyFont="1"/>
    <xf numFmtId="0" fontId="5" fillId="0" borderId="8" xfId="0" applyFont="1" applyBorder="1"/>
    <xf numFmtId="165" fontId="7" fillId="0" borderId="0" xfId="1" applyFont="1"/>
    <xf numFmtId="0" fontId="15" fillId="0" borderId="0" xfId="0" applyFont="1" applyAlignment="1">
      <alignment horizontal="center"/>
    </xf>
    <xf numFmtId="166" fontId="2" fillId="0" borderId="0" xfId="3" applyNumberFormat="1" applyAlignment="1">
      <alignment horizontal="right" vertical="center" wrapText="1"/>
    </xf>
    <xf numFmtId="14" fontId="5" fillId="0" borderId="0" xfId="0" applyNumberFormat="1" applyFont="1"/>
    <xf numFmtId="0" fontId="2" fillId="0" borderId="0" xfId="0" applyFont="1" applyAlignment="1">
      <alignment horizontal="center" vertical="center" wrapText="1"/>
    </xf>
    <xf numFmtId="0" fontId="2" fillId="0" borderId="0" xfId="0" applyFont="1"/>
    <xf numFmtId="166" fontId="7" fillId="0" borderId="8" xfId="1" applyNumberFormat="1" applyFont="1" applyBorder="1"/>
    <xf numFmtId="0" fontId="16" fillId="0" borderId="0" xfId="0" applyFont="1"/>
    <xf numFmtId="0" fontId="2" fillId="0" borderId="0" xfId="0" applyFont="1" applyAlignment="1">
      <alignment wrapText="1"/>
    </xf>
    <xf numFmtId="166" fontId="2" fillId="0" borderId="0" xfId="3" applyNumberFormat="1" applyAlignment="1">
      <alignment wrapText="1"/>
    </xf>
    <xf numFmtId="0" fontId="2" fillId="0" borderId="0" xfId="0" applyFont="1" applyAlignment="1">
      <alignment horizontal="right"/>
    </xf>
    <xf numFmtId="0" fontId="4" fillId="0" borderId="0" xfId="2" applyFont="1"/>
    <xf numFmtId="166" fontId="4" fillId="0" borderId="0" xfId="2" applyNumberFormat="1" applyFont="1"/>
    <xf numFmtId="166" fontId="4" fillId="0" borderId="4" xfId="0" applyNumberFormat="1" applyFont="1" applyBorder="1"/>
    <xf numFmtId="0" fontId="1" fillId="0" borderId="0" xfId="0" applyFont="1" applyAlignment="1">
      <alignment horizontal="center" vertical="center" wrapText="1"/>
    </xf>
    <xf numFmtId="17" fontId="0" fillId="0" borderId="0" xfId="0" applyNumberFormat="1" applyAlignment="1">
      <alignment horizontal="left"/>
    </xf>
    <xf numFmtId="0" fontId="0" fillId="0" borderId="0" xfId="0" applyAlignment="1">
      <alignment horizontal="left"/>
    </xf>
    <xf numFmtId="0" fontId="2" fillId="0" borderId="0" xfId="0" applyFont="1" applyAlignment="1">
      <alignment horizontal="left"/>
    </xf>
    <xf numFmtId="17" fontId="2" fillId="0" borderId="0" xfId="0" applyNumberFormat="1" applyFont="1" applyAlignment="1">
      <alignment horizontal="left"/>
    </xf>
    <xf numFmtId="0" fontId="2" fillId="0" borderId="0" xfId="0" applyFont="1" applyAlignment="1">
      <alignment horizontal="center"/>
    </xf>
    <xf numFmtId="0" fontId="19" fillId="0" borderId="0" xfId="0" applyFont="1"/>
    <xf numFmtId="0" fontId="17" fillId="0" borderId="0" xfId="0" applyFont="1" applyAlignment="1">
      <alignment horizontal="left"/>
    </xf>
    <xf numFmtId="0" fontId="9" fillId="0" borderId="0" xfId="0" applyFont="1" applyAlignment="1">
      <alignment horizontal="left"/>
    </xf>
    <xf numFmtId="0" fontId="10" fillId="0" borderId="0" xfId="0" applyFont="1" applyAlignment="1">
      <alignment horizontal="left"/>
    </xf>
    <xf numFmtId="0" fontId="1" fillId="0" borderId="0" xfId="0" applyFont="1" applyAlignment="1">
      <alignment horizontal="left"/>
    </xf>
    <xf numFmtId="14" fontId="0" fillId="0" borderId="0" xfId="0" applyNumberFormat="1" applyAlignment="1">
      <alignment horizontal="left"/>
    </xf>
    <xf numFmtId="166" fontId="0" fillId="0" borderId="0" xfId="0" applyNumberFormat="1" applyAlignment="1">
      <alignment horizontal="center"/>
    </xf>
    <xf numFmtId="166" fontId="2" fillId="0" borderId="0" xfId="0" applyNumberFormat="1" applyFont="1" applyAlignment="1">
      <alignment horizontal="center"/>
    </xf>
    <xf numFmtId="166" fontId="22" fillId="0" borderId="0" xfId="0" applyNumberFormat="1" applyFont="1" applyAlignment="1">
      <alignment horizontal="center"/>
    </xf>
    <xf numFmtId="166" fontId="0" fillId="0" borderId="0" xfId="0" applyNumberFormat="1" applyAlignment="1">
      <alignment horizontal="right"/>
    </xf>
    <xf numFmtId="166" fontId="19" fillId="0" borderId="0" xfId="3" applyNumberFormat="1" applyFont="1"/>
    <xf numFmtId="166" fontId="22" fillId="0" borderId="0" xfId="3" applyNumberFormat="1" applyFont="1"/>
    <xf numFmtId="166" fontId="18" fillId="0" borderId="0" xfId="0" applyNumberFormat="1" applyFont="1"/>
    <xf numFmtId="166" fontId="2" fillId="0" borderId="0" xfId="0" applyNumberFormat="1" applyFont="1" applyAlignment="1">
      <alignment horizontal="right"/>
    </xf>
    <xf numFmtId="165" fontId="2" fillId="0" borderId="0" xfId="1" applyFill="1"/>
    <xf numFmtId="166" fontId="9" fillId="0" borderId="0" xfId="0" applyNumberFormat="1" applyFont="1" applyAlignment="1">
      <alignment horizontal="center"/>
    </xf>
    <xf numFmtId="166" fontId="10" fillId="0" borderId="0" xfId="0" applyNumberFormat="1" applyFont="1" applyAlignment="1">
      <alignment horizontal="center"/>
    </xf>
    <xf numFmtId="166" fontId="1" fillId="0" borderId="0" xfId="0" applyNumberFormat="1" applyFont="1" applyAlignment="1">
      <alignment horizontal="center"/>
    </xf>
    <xf numFmtId="166" fontId="0" fillId="0" borderId="0" xfId="1" applyNumberFormat="1" applyFont="1" applyAlignment="1">
      <alignment horizontal="center"/>
    </xf>
    <xf numFmtId="166" fontId="0" fillId="0" borderId="0" xfId="1" applyNumberFormat="1" applyFont="1" applyAlignment="1">
      <alignment horizontal="center" vertical="top"/>
    </xf>
    <xf numFmtId="166" fontId="2" fillId="0" borderId="0" xfId="1" applyNumberFormat="1" applyAlignment="1">
      <alignment horizontal="center"/>
    </xf>
    <xf numFmtId="166" fontId="0" fillId="0" borderId="2" xfId="1" applyNumberFormat="1" applyFont="1" applyBorder="1" applyAlignment="1">
      <alignment horizontal="center"/>
    </xf>
    <xf numFmtId="166" fontId="0" fillId="0" borderId="2" xfId="0" applyNumberFormat="1" applyBorder="1" applyAlignment="1">
      <alignment horizontal="center"/>
    </xf>
    <xf numFmtId="0" fontId="1" fillId="0" borderId="0" xfId="3" applyFont="1"/>
    <xf numFmtId="42" fontId="6" fillId="0" borderId="0" xfId="0" applyNumberFormat="1" applyFont="1"/>
    <xf numFmtId="165" fontId="5" fillId="0" borderId="0" xfId="0" applyNumberFormat="1" applyFont="1"/>
    <xf numFmtId="168" fontId="0" fillId="0" borderId="0" xfId="0" applyNumberFormat="1"/>
    <xf numFmtId="168" fontId="5" fillId="0" borderId="0" xfId="0" applyNumberFormat="1" applyFont="1"/>
    <xf numFmtId="14" fontId="2" fillId="0" borderId="0" xfId="0" applyNumberFormat="1" applyFont="1"/>
    <xf numFmtId="1" fontId="2" fillId="0" borderId="0" xfId="0" applyNumberFormat="1" applyFont="1" applyAlignment="1">
      <alignment horizontal="right"/>
    </xf>
    <xf numFmtId="166" fontId="21" fillId="0" borderId="0" xfId="0" applyNumberFormat="1" applyFont="1" applyAlignment="1">
      <alignment horizontal="center"/>
    </xf>
    <xf numFmtId="0" fontId="24" fillId="0" borderId="0" xfId="0" applyFont="1" applyAlignment="1">
      <alignment horizontal="center"/>
    </xf>
    <xf numFmtId="166" fontId="16" fillId="0" borderId="0" xfId="0" applyNumberFormat="1" applyFont="1" applyAlignment="1">
      <alignment horizontal="center"/>
    </xf>
    <xf numFmtId="166" fontId="20" fillId="0" borderId="0" xfId="0" applyNumberFormat="1" applyFont="1" applyAlignment="1">
      <alignment horizontal="center"/>
    </xf>
    <xf numFmtId="14" fontId="2" fillId="0" borderId="0" xfId="0" applyNumberFormat="1" applyFont="1" applyAlignment="1">
      <alignment wrapText="1"/>
    </xf>
    <xf numFmtId="166" fontId="23" fillId="0" borderId="0" xfId="0" applyNumberFormat="1" applyFont="1" applyAlignment="1">
      <alignment horizontal="center"/>
    </xf>
    <xf numFmtId="166" fontId="0" fillId="0" borderId="0" xfId="0" applyNumberFormat="1" applyAlignment="1">
      <alignment horizontal="center" vertical="center" wrapText="1"/>
    </xf>
    <xf numFmtId="166" fontId="4" fillId="0" borderId="0" xfId="0" applyNumberFormat="1" applyFont="1" applyAlignment="1">
      <alignment horizontal="right"/>
    </xf>
    <xf numFmtId="14" fontId="0" fillId="0" borderId="4" xfId="0" applyNumberFormat="1" applyBorder="1"/>
    <xf numFmtId="0" fontId="1" fillId="0" borderId="4" xfId="3" applyFont="1" applyBorder="1" applyAlignment="1">
      <alignment wrapText="1"/>
    </xf>
    <xf numFmtId="0" fontId="1" fillId="0" borderId="4" xfId="0" applyFont="1" applyBorder="1" applyAlignment="1">
      <alignment horizontal="center"/>
    </xf>
    <xf numFmtId="166" fontId="1" fillId="0" borderId="4" xfId="3" applyNumberFormat="1" applyFont="1" applyBorder="1" applyAlignment="1">
      <alignment horizontal="center"/>
    </xf>
    <xf numFmtId="166" fontId="1" fillId="3" borderId="4" xfId="3" applyNumberFormat="1" applyFont="1" applyFill="1" applyBorder="1" applyAlignment="1">
      <alignment horizontal="center"/>
    </xf>
    <xf numFmtId="0" fontId="1" fillId="0" borderId="0" xfId="3" applyFont="1" applyAlignment="1">
      <alignment wrapText="1"/>
    </xf>
    <xf numFmtId="0" fontId="1" fillId="0" borderId="0" xfId="0" applyFont="1" applyAlignment="1">
      <alignment horizontal="center"/>
    </xf>
    <xf numFmtId="166" fontId="1" fillId="0" borderId="0" xfId="3" applyNumberFormat="1" applyFont="1" applyAlignment="1">
      <alignment horizontal="center"/>
    </xf>
    <xf numFmtId="166" fontId="1" fillId="3" borderId="0" xfId="3" applyNumberFormat="1" applyFont="1" applyFill="1" applyAlignment="1">
      <alignment horizontal="center"/>
    </xf>
    <xf numFmtId="166" fontId="1" fillId="0" borderId="10" xfId="3" applyNumberFormat="1" applyFont="1" applyBorder="1" applyAlignment="1">
      <alignment horizontal="center"/>
    </xf>
    <xf numFmtId="166" fontId="1" fillId="3" borderId="9" xfId="3" applyNumberFormat="1" applyFont="1" applyFill="1" applyBorder="1" applyAlignment="1">
      <alignment horizontal="center"/>
    </xf>
    <xf numFmtId="166" fontId="1" fillId="0" borderId="9" xfId="3" applyNumberFormat="1" applyFont="1" applyBorder="1" applyAlignment="1">
      <alignment horizontal="center"/>
    </xf>
    <xf numFmtId="0" fontId="1" fillId="0" borderId="11" xfId="3" applyFont="1" applyBorder="1"/>
    <xf numFmtId="168" fontId="0" fillId="0" borderId="4" xfId="0" applyNumberFormat="1" applyBorder="1"/>
    <xf numFmtId="0" fontId="28" fillId="0" borderId="0" xfId="0" applyFont="1" applyAlignment="1">
      <alignment wrapText="1"/>
    </xf>
    <xf numFmtId="166" fontId="2" fillId="0" borderId="4" xfId="0" applyNumberFormat="1" applyFont="1" applyBorder="1" applyAlignment="1">
      <alignment horizontal="center" vertical="center" wrapText="1"/>
    </xf>
    <xf numFmtId="14" fontId="2" fillId="0" borderId="0" xfId="0" applyNumberFormat="1" applyFont="1" applyAlignment="1">
      <alignment horizontal="left"/>
    </xf>
    <xf numFmtId="0" fontId="2" fillId="0" borderId="0" xfId="0" applyFont="1" applyAlignment="1">
      <alignment horizontal="left" vertical="center"/>
    </xf>
    <xf numFmtId="0" fontId="28" fillId="0" borderId="0" xfId="0" applyFont="1"/>
    <xf numFmtId="166" fontId="28" fillId="0" borderId="2" xfId="0" applyNumberFormat="1" applyFont="1" applyBorder="1" applyAlignment="1">
      <alignment horizontal="center"/>
    </xf>
    <xf numFmtId="0" fontId="27" fillId="0" borderId="0" xfId="4"/>
    <xf numFmtId="0" fontId="31" fillId="0" borderId="0" xfId="4" applyFont="1"/>
    <xf numFmtId="1" fontId="28" fillId="0" borderId="0" xfId="5" applyNumberFormat="1" applyFont="1" applyBorder="1"/>
    <xf numFmtId="0" fontId="28" fillId="0" borderId="0" xfId="4" applyFont="1"/>
    <xf numFmtId="1" fontId="28" fillId="0" borderId="4" xfId="5" applyNumberFormat="1" applyFont="1" applyBorder="1"/>
    <xf numFmtId="3" fontId="27" fillId="4" borderId="0" xfId="4" applyNumberFormat="1" applyFill="1"/>
    <xf numFmtId="0" fontId="28" fillId="0" borderId="2" xfId="4" applyFont="1" applyBorder="1"/>
    <xf numFmtId="0" fontId="27" fillId="0" borderId="1" xfId="4" applyBorder="1"/>
    <xf numFmtId="0" fontId="27" fillId="4" borderId="0" xfId="4" applyFill="1"/>
    <xf numFmtId="0" fontId="32" fillId="0" borderId="0" xfId="4" applyFont="1"/>
    <xf numFmtId="164" fontId="0" fillId="3" borderId="0" xfId="0" applyNumberFormat="1" applyFill="1"/>
    <xf numFmtId="164" fontId="0" fillId="0" borderId="0" xfId="0" applyNumberFormat="1"/>
    <xf numFmtId="164" fontId="2" fillId="3" borderId="0" xfId="0" applyNumberFormat="1" applyFont="1" applyFill="1"/>
    <xf numFmtId="0" fontId="33" fillId="0" borderId="0" xfId="0" applyFont="1"/>
    <xf numFmtId="0" fontId="35" fillId="0" borderId="0" xfId="0" applyFont="1"/>
    <xf numFmtId="0" fontId="37" fillId="0" borderId="12" xfId="0" applyFont="1" applyBorder="1" applyAlignment="1">
      <alignment horizontal="center"/>
    </xf>
    <xf numFmtId="0" fontId="37" fillId="0" borderId="13" xfId="0" applyFont="1" applyBorder="1" applyAlignment="1">
      <alignment horizontal="center"/>
    </xf>
    <xf numFmtId="0" fontId="37" fillId="0" borderId="14" xfId="0" applyFont="1" applyBorder="1" applyAlignment="1">
      <alignment horizontal="center"/>
    </xf>
    <xf numFmtId="1" fontId="35" fillId="0" borderId="15" xfId="0" applyNumberFormat="1" applyFont="1" applyBorder="1" applyAlignment="1">
      <alignment horizontal="center"/>
    </xf>
    <xf numFmtId="0" fontId="35" fillId="0" borderId="16" xfId="0" applyFont="1" applyBorder="1"/>
    <xf numFmtId="0" fontId="35" fillId="0" borderId="6" xfId="0" applyFont="1" applyBorder="1"/>
    <xf numFmtId="0" fontId="35" fillId="5" borderId="6" xfId="0" applyFont="1" applyFill="1" applyBorder="1" applyAlignment="1">
      <alignment horizontal="center"/>
    </xf>
    <xf numFmtId="1" fontId="35" fillId="0" borderId="17" xfId="0" applyNumberFormat="1" applyFont="1" applyBorder="1" applyAlignment="1">
      <alignment horizontal="center"/>
    </xf>
    <xf numFmtId="0" fontId="35" fillId="0" borderId="18" xfId="0" applyFont="1" applyBorder="1"/>
    <xf numFmtId="0" fontId="35" fillId="0" borderId="19" xfId="0" applyFont="1" applyBorder="1"/>
    <xf numFmtId="0" fontId="35" fillId="0" borderId="6" xfId="0" applyFont="1" applyBorder="1" applyAlignment="1">
      <alignment wrapText="1"/>
    </xf>
    <xf numFmtId="0" fontId="35" fillId="6" borderId="6" xfId="0" applyFont="1" applyFill="1" applyBorder="1" applyAlignment="1">
      <alignment horizontal="center"/>
    </xf>
    <xf numFmtId="0" fontId="35" fillId="0" borderId="20" xfId="0" applyFont="1" applyBorder="1"/>
    <xf numFmtId="0" fontId="35" fillId="6" borderId="21" xfId="0" applyFont="1" applyFill="1" applyBorder="1" applyAlignment="1">
      <alignment horizontal="center"/>
    </xf>
    <xf numFmtId="0" fontId="35" fillId="0" borderId="22" xfId="0" applyFont="1" applyBorder="1"/>
    <xf numFmtId="0" fontId="35" fillId="0" borderId="23" xfId="0" applyFont="1" applyBorder="1" applyAlignment="1">
      <alignment wrapText="1"/>
    </xf>
    <xf numFmtId="0" fontId="35" fillId="0" borderId="18" xfId="0" applyFont="1" applyBorder="1" applyAlignment="1">
      <alignment vertical="top"/>
    </xf>
    <xf numFmtId="0" fontId="35" fillId="0" borderId="19" xfId="0" applyFont="1" applyBorder="1" applyAlignment="1">
      <alignment vertical="top"/>
    </xf>
    <xf numFmtId="0" fontId="35" fillId="7" borderId="6" xfId="0" applyFont="1" applyFill="1" applyBorder="1" applyAlignment="1">
      <alignment horizontal="center"/>
    </xf>
    <xf numFmtId="0" fontId="35" fillId="0" borderId="21" xfId="0" applyFont="1" applyBorder="1"/>
    <xf numFmtId="0" fontId="35" fillId="0" borderId="21" xfId="0" applyFont="1" applyBorder="1" applyAlignment="1">
      <alignment wrapText="1"/>
    </xf>
    <xf numFmtId="0" fontId="35" fillId="0" borderId="23" xfId="0" applyFont="1" applyBorder="1"/>
    <xf numFmtId="1" fontId="35" fillId="0" borderId="0" xfId="0" applyNumberFormat="1" applyFont="1" applyAlignment="1">
      <alignment horizontal="center"/>
    </xf>
    <xf numFmtId="0" fontId="15" fillId="0" borderId="0" xfId="0" applyFont="1" applyAlignment="1">
      <alignment horizontal="center"/>
    </xf>
    <xf numFmtId="0" fontId="11" fillId="0" borderId="0" xfId="0" applyFont="1" applyAlignment="1">
      <alignment horizontal="left" vertical="top"/>
    </xf>
    <xf numFmtId="0" fontId="0" fillId="0" borderId="0" xfId="0"/>
    <xf numFmtId="0" fontId="28" fillId="0" borderId="0" xfId="4" applyFont="1" applyAlignment="1">
      <alignment wrapText="1"/>
    </xf>
    <xf numFmtId="0" fontId="27" fillId="0" borderId="0" xfId="4" applyAlignment="1">
      <alignment horizontal="justify" wrapText="1"/>
    </xf>
    <xf numFmtId="0" fontId="27" fillId="0" borderId="0" xfId="4" applyAlignment="1">
      <alignment horizontal="justify"/>
    </xf>
    <xf numFmtId="0" fontId="34" fillId="0" borderId="0" xfId="0" applyFont="1" applyAlignment="1">
      <alignment horizontal="center"/>
    </xf>
    <xf numFmtId="0" fontId="36" fillId="0" borderId="0" xfId="0" applyFont="1" applyAlignment="1">
      <alignment horizontal="center"/>
    </xf>
  </cellXfs>
  <cellStyles count="6">
    <cellStyle name="Comma 2" xfId="5" xr:uid="{71C87E1D-8123-4F4E-AE01-C39143D60BFE}"/>
    <cellStyle name="Currency" xfId="1" builtinId="4"/>
    <cellStyle name="Normal" xfId="0" builtinId="0"/>
    <cellStyle name="Normal 2" xfId="2" xr:uid="{00000000-0005-0000-0000-000002000000}"/>
    <cellStyle name="Normal 3" xfId="4" xr:uid="{17118A25-986E-1641-9A0F-549FD77302BF}"/>
    <cellStyle name="Normal_Receipt and Payments Old Method" xfId="3" xr:uid="{00000000-0005-0000-0000-000003000000}"/>
  </cellStyles>
  <dxfs count="2">
    <dxf>
      <fill>
        <patternFill>
          <bgColor rgb="FFFF0000"/>
        </patternFill>
      </fill>
    </dxf>
    <dxf>
      <fill>
        <patternFill>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42"/>
  <sheetViews>
    <sheetView topLeftCell="A10" zoomScale="110" zoomScaleNormal="110" workbookViewId="0">
      <selection activeCell="H15" sqref="H15"/>
    </sheetView>
  </sheetViews>
  <sheetFormatPr baseColWidth="10" defaultColWidth="9.1640625" defaultRowHeight="13" x14ac:dyDescent="0.15"/>
  <cols>
    <col min="1" max="1" width="4.1640625" style="42" customWidth="1"/>
    <col min="2" max="2" width="16.5" style="42" customWidth="1"/>
    <col min="3" max="4" width="12" style="42" customWidth="1"/>
    <col min="5" max="5" width="13" style="42" customWidth="1"/>
    <col min="6" max="6" width="12.83203125" style="42" customWidth="1"/>
    <col min="7" max="7" width="9.5" style="42" customWidth="1"/>
    <col min="8" max="8" width="76.5" style="42" customWidth="1"/>
    <col min="9" max="9" width="9.1640625" style="42"/>
    <col min="10" max="10" width="5.6640625" style="42" bestFit="1" customWidth="1"/>
    <col min="11" max="11" width="13.1640625" style="42" customWidth="1"/>
    <col min="12" max="16384" width="9.1640625" style="42"/>
  </cols>
  <sheetData>
    <row r="1" spans="1:9" ht="47.25" customHeight="1" x14ac:dyDescent="0.15">
      <c r="A1" s="47" t="s">
        <v>49</v>
      </c>
      <c r="B1" s="47"/>
      <c r="C1" s="48"/>
      <c r="D1" s="48"/>
      <c r="E1" s="48"/>
      <c r="F1" s="48"/>
      <c r="G1" s="48"/>
      <c r="H1" s="48"/>
      <c r="I1" s="48"/>
    </row>
    <row r="2" spans="1:9" ht="21.75" customHeight="1" x14ac:dyDescent="0.15">
      <c r="A2" s="47"/>
      <c r="B2" s="47"/>
      <c r="C2" s="48"/>
      <c r="D2" s="48"/>
      <c r="E2" s="48"/>
      <c r="F2" s="48"/>
      <c r="G2" s="48"/>
      <c r="H2" s="48"/>
      <c r="I2" s="48"/>
    </row>
    <row r="3" spans="1:9" ht="23.25" customHeight="1" x14ac:dyDescent="0.15">
      <c r="A3" s="46" t="s">
        <v>69</v>
      </c>
      <c r="B3" s="47"/>
      <c r="C3" s="48"/>
      <c r="D3" s="48"/>
      <c r="E3" s="48"/>
      <c r="F3" s="48"/>
      <c r="G3" s="48"/>
      <c r="H3" s="48"/>
      <c r="I3" s="48"/>
    </row>
    <row r="4" spans="1:9" ht="21.75" customHeight="1" x14ac:dyDescent="0.15">
      <c r="A4" s="47"/>
      <c r="B4" s="47"/>
      <c r="C4" s="48"/>
      <c r="D4" s="48"/>
      <c r="E4" s="48"/>
      <c r="F4" s="48"/>
      <c r="G4" s="48"/>
      <c r="H4" s="48"/>
      <c r="I4" s="48"/>
    </row>
    <row r="5" spans="1:9" ht="23" x14ac:dyDescent="0.25">
      <c r="A5" s="4" t="s">
        <v>190</v>
      </c>
      <c r="B5" s="49"/>
    </row>
    <row r="6" spans="1:9" ht="23" x14ac:dyDescent="0.25">
      <c r="A6" s="49"/>
      <c r="B6" s="49"/>
    </row>
    <row r="7" spans="1:9" ht="16" x14ac:dyDescent="0.2">
      <c r="A7" s="24" t="s">
        <v>103</v>
      </c>
      <c r="B7" s="24"/>
      <c r="E7" s="24" t="s">
        <v>72</v>
      </c>
      <c r="H7" s="88">
        <v>45747</v>
      </c>
    </row>
    <row r="10" spans="1:9" s="52" customFormat="1" ht="28" x14ac:dyDescent="0.15">
      <c r="A10" s="50" t="s">
        <v>68</v>
      </c>
      <c r="B10" s="51" t="s">
        <v>1</v>
      </c>
      <c r="C10" s="51" t="s">
        <v>184</v>
      </c>
      <c r="D10" s="51" t="s">
        <v>195</v>
      </c>
      <c r="E10" s="51" t="s">
        <v>70</v>
      </c>
      <c r="F10" s="51" t="s">
        <v>181</v>
      </c>
      <c r="G10" s="51" t="s">
        <v>71</v>
      </c>
      <c r="H10" s="51" t="s">
        <v>57</v>
      </c>
    </row>
    <row r="11" spans="1:9" x14ac:dyDescent="0.15">
      <c r="A11" s="53"/>
      <c r="B11" s="53"/>
      <c r="C11" s="53"/>
      <c r="D11" s="53"/>
      <c r="E11" s="53"/>
      <c r="F11" s="53"/>
      <c r="G11" s="53"/>
      <c r="H11" s="53"/>
    </row>
    <row r="12" spans="1:9" ht="30.75" customHeight="1" x14ac:dyDescent="0.15">
      <c r="A12" s="54">
        <v>1</v>
      </c>
      <c r="B12" s="55" t="s">
        <v>60</v>
      </c>
      <c r="C12" s="56">
        <v>16355.96</v>
      </c>
      <c r="D12" s="56">
        <f>'receipts and payments'!G43</f>
        <v>15307.87</v>
      </c>
      <c r="E12" s="56">
        <f>D12-C12</f>
        <v>-1048.0899999999983</v>
      </c>
      <c r="F12" s="56">
        <f>C12*0.15</f>
        <v>2453.3939999999998</v>
      </c>
      <c r="G12" s="57" t="s">
        <v>157</v>
      </c>
      <c r="H12" s="58"/>
    </row>
    <row r="13" spans="1:9" x14ac:dyDescent="0.15">
      <c r="A13" s="54"/>
      <c r="B13" s="55"/>
      <c r="C13" s="56"/>
      <c r="D13" s="56"/>
      <c r="E13" s="56"/>
      <c r="F13" s="56"/>
      <c r="G13" s="57"/>
      <c r="H13" s="58"/>
    </row>
    <row r="14" spans="1:9" ht="42" x14ac:dyDescent="0.15">
      <c r="A14" s="54">
        <v>2</v>
      </c>
      <c r="B14" s="55" t="s">
        <v>59</v>
      </c>
      <c r="C14" s="56">
        <v>23000</v>
      </c>
      <c r="D14" s="56">
        <f>'receipts and payments'!G6</f>
        <v>35000</v>
      </c>
      <c r="E14" s="56">
        <f>D14-C14</f>
        <v>12000</v>
      </c>
      <c r="F14" s="56">
        <f>C14*0.15</f>
        <v>3450</v>
      </c>
      <c r="G14" s="57" t="s">
        <v>223</v>
      </c>
      <c r="H14" s="58" t="s">
        <v>252</v>
      </c>
    </row>
    <row r="15" spans="1:9" x14ac:dyDescent="0.15">
      <c r="A15" s="54"/>
      <c r="B15" s="55"/>
      <c r="C15" s="56"/>
      <c r="D15" s="56"/>
      <c r="E15" s="56"/>
      <c r="F15" s="56">
        <f>C15*0.15</f>
        <v>0</v>
      </c>
      <c r="G15" s="57"/>
      <c r="H15" s="58"/>
    </row>
    <row r="16" spans="1:9" ht="30.75" customHeight="1" x14ac:dyDescent="0.15">
      <c r="A16" s="54">
        <v>3</v>
      </c>
      <c r="B16" s="55" t="s">
        <v>61</v>
      </c>
      <c r="C16" s="56">
        <v>12157.949999999997</v>
      </c>
      <c r="D16" s="56">
        <f>'receipts and payments'!G35-D14</f>
        <v>2653.4200000000055</v>
      </c>
      <c r="E16" s="56">
        <f>D16-C16</f>
        <v>-9504.5299999999916</v>
      </c>
      <c r="F16" s="56">
        <f>C16*0.15</f>
        <v>1823.6924999999994</v>
      </c>
      <c r="G16" s="57" t="str">
        <f>IF(F16&lt;&gt;(E16),"Yes"," No")</f>
        <v>Yes</v>
      </c>
      <c r="H16" s="58" t="s">
        <v>251</v>
      </c>
    </row>
    <row r="17" spans="1:8" x14ac:dyDescent="0.15">
      <c r="A17" s="54"/>
      <c r="B17" s="55"/>
      <c r="C17" s="56"/>
      <c r="D17" s="56"/>
      <c r="E17" s="56"/>
      <c r="F17" s="56">
        <f>C17*0.15</f>
        <v>0</v>
      </c>
      <c r="G17" s="57"/>
      <c r="H17" s="58"/>
    </row>
    <row r="18" spans="1:8" ht="14" x14ac:dyDescent="0.15">
      <c r="A18" s="54">
        <v>4</v>
      </c>
      <c r="B18" s="55" t="s">
        <v>62</v>
      </c>
      <c r="C18" s="56">
        <v>8805.119999999999</v>
      </c>
      <c r="D18" s="56">
        <v>8805</v>
      </c>
      <c r="E18" s="56">
        <f>D18-C18</f>
        <v>-0.11999999999898137</v>
      </c>
      <c r="F18" s="56">
        <f>C18*0.15</f>
        <v>1320.7679999999998</v>
      </c>
      <c r="G18" s="57" t="str">
        <f t="shared" ref="G18:G27" si="0">IF(F18&lt;(E18),"Yes"," No")</f>
        <v xml:space="preserve"> No</v>
      </c>
      <c r="H18" s="58"/>
    </row>
    <row r="19" spans="1:8" x14ac:dyDescent="0.15">
      <c r="A19" s="54"/>
      <c r="B19" s="55"/>
      <c r="C19" s="56"/>
      <c r="D19" s="56"/>
      <c r="E19" s="56"/>
      <c r="F19" s="56">
        <f t="shared" ref="F19:F30" si="1">C19*0.1</f>
        <v>0</v>
      </c>
      <c r="G19" s="57" t="str">
        <f t="shared" si="0"/>
        <v xml:space="preserve"> No</v>
      </c>
      <c r="H19" s="58"/>
    </row>
    <row r="20" spans="1:8" ht="28" x14ac:dyDescent="0.15">
      <c r="A20" s="54">
        <v>5</v>
      </c>
      <c r="B20" s="55" t="s">
        <v>63</v>
      </c>
      <c r="C20" s="56">
        <v>0</v>
      </c>
      <c r="D20" s="56">
        <v>0</v>
      </c>
      <c r="E20" s="56">
        <f>D20-C20</f>
        <v>0</v>
      </c>
      <c r="F20" s="56">
        <f t="shared" si="1"/>
        <v>0</v>
      </c>
      <c r="G20" s="57" t="str">
        <f t="shared" si="0"/>
        <v xml:space="preserve"> No</v>
      </c>
      <c r="H20" s="58"/>
    </row>
    <row r="21" spans="1:8" x14ac:dyDescent="0.15">
      <c r="A21" s="54"/>
      <c r="B21" s="55"/>
      <c r="C21" s="56"/>
      <c r="D21" s="56"/>
      <c r="E21" s="56"/>
      <c r="F21" s="56"/>
      <c r="G21" s="57" t="str">
        <f t="shared" si="0"/>
        <v xml:space="preserve"> No</v>
      </c>
      <c r="H21" s="58"/>
    </row>
    <row r="22" spans="1:8" ht="54" customHeight="1" x14ac:dyDescent="0.15">
      <c r="A22" s="54">
        <v>6</v>
      </c>
      <c r="B22" s="55" t="s">
        <v>58</v>
      </c>
      <c r="C22" s="56">
        <v>27400.920000000009</v>
      </c>
      <c r="D22" s="56">
        <f>'receipts and payments'!F35-D18</f>
        <v>23732.869999999992</v>
      </c>
      <c r="E22" s="56">
        <f>D22-C22</f>
        <v>-3668.0500000000175</v>
      </c>
      <c r="F22" s="56">
        <f t="shared" ref="F22:F28" si="2">C22*0.15</f>
        <v>4110.1380000000008</v>
      </c>
      <c r="G22" s="57" t="s">
        <v>223</v>
      </c>
      <c r="H22" s="58" t="s">
        <v>226</v>
      </c>
    </row>
    <row r="23" spans="1:8" x14ac:dyDescent="0.15">
      <c r="A23" s="54"/>
      <c r="B23" s="55"/>
      <c r="C23" s="56"/>
      <c r="D23" s="56"/>
      <c r="E23" s="56"/>
      <c r="F23" s="56">
        <f t="shared" si="2"/>
        <v>0</v>
      </c>
      <c r="G23" s="57" t="str">
        <f t="shared" si="0"/>
        <v xml:space="preserve"> No</v>
      </c>
      <c r="H23" s="58"/>
    </row>
    <row r="24" spans="1:8" ht="25.5" customHeight="1" x14ac:dyDescent="0.15">
      <c r="A24" s="54">
        <v>7</v>
      </c>
      <c r="B24" s="55" t="s">
        <v>64</v>
      </c>
      <c r="C24" s="56">
        <v>15307.869999999988</v>
      </c>
      <c r="D24" s="56">
        <f>D12+D14+D16-(D18+D20+D22)</f>
        <v>20423.420000000016</v>
      </c>
      <c r="E24" s="56">
        <f>D24-C24</f>
        <v>5115.5500000000284</v>
      </c>
      <c r="F24" s="56">
        <f t="shared" si="2"/>
        <v>2296.1804999999981</v>
      </c>
      <c r="G24" s="57" t="str">
        <f t="shared" si="0"/>
        <v>Yes</v>
      </c>
      <c r="H24" s="58" t="s">
        <v>227</v>
      </c>
    </row>
    <row r="25" spans="1:8" x14ac:dyDescent="0.15">
      <c r="A25" s="54"/>
      <c r="B25" s="55"/>
      <c r="C25" s="56"/>
      <c r="D25" s="56"/>
      <c r="E25" s="56"/>
      <c r="F25" s="56">
        <f t="shared" si="2"/>
        <v>0</v>
      </c>
      <c r="G25" s="57" t="str">
        <f t="shared" si="0"/>
        <v xml:space="preserve"> No</v>
      </c>
      <c r="H25" s="58"/>
    </row>
    <row r="26" spans="1:8" ht="28" x14ac:dyDescent="0.15">
      <c r="A26" s="54">
        <v>8</v>
      </c>
      <c r="B26" s="55" t="s">
        <v>65</v>
      </c>
      <c r="C26" s="56">
        <v>15307.869999999988</v>
      </c>
      <c r="D26" s="56">
        <f>'Bank Balance 2025'!D33</f>
        <v>20423.420000000013</v>
      </c>
      <c r="E26" s="56">
        <f>D26-C26</f>
        <v>5115.5500000000247</v>
      </c>
      <c r="F26" s="56">
        <f t="shared" si="2"/>
        <v>2296.1804999999981</v>
      </c>
      <c r="G26" s="57" t="str">
        <f t="shared" si="0"/>
        <v>Yes</v>
      </c>
      <c r="H26" s="58" t="s">
        <v>228</v>
      </c>
    </row>
    <row r="27" spans="1:8" x14ac:dyDescent="0.15">
      <c r="A27" s="54"/>
      <c r="B27" s="55"/>
      <c r="C27" s="56"/>
      <c r="D27" s="56"/>
      <c r="E27" s="56"/>
      <c r="F27" s="56">
        <f t="shared" si="2"/>
        <v>0</v>
      </c>
      <c r="G27" s="57" t="str">
        <f t="shared" si="0"/>
        <v xml:space="preserve"> No</v>
      </c>
      <c r="H27" s="58"/>
    </row>
    <row r="28" spans="1:8" ht="14" x14ac:dyDescent="0.15">
      <c r="A28" s="54">
        <v>9</v>
      </c>
      <c r="B28" s="55" t="s">
        <v>66</v>
      </c>
      <c r="C28" s="129">
        <v>227691</v>
      </c>
      <c r="D28" s="129">
        <f>'Asset Register'!B55</f>
        <v>0</v>
      </c>
      <c r="E28" s="56">
        <f>C28-D28</f>
        <v>227691</v>
      </c>
      <c r="F28" s="56">
        <f t="shared" si="2"/>
        <v>34153.65</v>
      </c>
      <c r="G28" s="57" t="s">
        <v>157</v>
      </c>
      <c r="H28" s="58"/>
    </row>
    <row r="29" spans="1:8" x14ac:dyDescent="0.15">
      <c r="A29" s="54"/>
      <c r="B29" s="55"/>
      <c r="C29" s="56"/>
      <c r="D29" s="56"/>
      <c r="E29" s="56"/>
      <c r="F29" s="56">
        <f t="shared" si="1"/>
        <v>0</v>
      </c>
      <c r="G29" s="57"/>
      <c r="H29" s="58"/>
    </row>
    <row r="30" spans="1:8" ht="14" x14ac:dyDescent="0.15">
      <c r="A30" s="54">
        <v>10</v>
      </c>
      <c r="B30" s="55" t="s">
        <v>67</v>
      </c>
      <c r="C30" s="56">
        <v>0</v>
      </c>
      <c r="D30" s="56">
        <v>0</v>
      </c>
      <c r="E30" s="56">
        <f>D30-C30</f>
        <v>0</v>
      </c>
      <c r="F30" s="56">
        <f t="shared" si="1"/>
        <v>0</v>
      </c>
      <c r="G30" s="57"/>
      <c r="H30" s="58"/>
    </row>
    <row r="42" spans="8:8" x14ac:dyDescent="0.15">
      <c r="H42" s="42" t="s">
        <v>104</v>
      </c>
    </row>
  </sheetData>
  <phoneticPr fontId="0" type="noConversion"/>
  <pageMargins left="0.19685039370078741" right="0.47244094488188981" top="0.51181102362204722" bottom="0.6692913385826772" header="0.15748031496062992" footer="0.31496062992125984"/>
  <pageSetup paperSize="9" scale="81" orientation="landscape"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254"/>
  <sheetViews>
    <sheetView topLeftCell="J1" zoomScale="98" zoomScaleNormal="98" zoomScaleSheetLayoutView="100" workbookViewId="0">
      <pane ySplit="1" topLeftCell="A58" activePane="bottomLeft" state="frozen"/>
      <selection pane="bottomLeft" activeCell="N81" sqref="N81"/>
    </sheetView>
  </sheetViews>
  <sheetFormatPr baseColWidth="10" defaultColWidth="8.83203125" defaultRowHeight="13" x14ac:dyDescent="0.15"/>
  <cols>
    <col min="1" max="1" width="12" customWidth="1"/>
    <col min="2" max="2" width="36" customWidth="1"/>
    <col min="3" max="3" width="5.6640625" customWidth="1"/>
    <col min="4" max="4" width="12.5" customWidth="1"/>
    <col min="5" max="5" width="11.5" customWidth="1"/>
    <col min="6" max="6" width="12.1640625" customWidth="1"/>
    <col min="7" max="7" width="12.33203125" customWidth="1"/>
    <col min="8" max="8" width="11.1640625" bestFit="1" customWidth="1"/>
    <col min="9" max="9" width="11.33203125" bestFit="1" customWidth="1"/>
    <col min="10" max="10" width="9.6640625" customWidth="1"/>
    <col min="11" max="11" width="9.5" bestFit="1" customWidth="1"/>
    <col min="12" max="12" width="10.1640625" customWidth="1"/>
    <col min="13" max="13" width="11.33203125" customWidth="1"/>
    <col min="14" max="14" width="10" customWidth="1"/>
    <col min="15" max="15" width="10.33203125" bestFit="1" customWidth="1"/>
    <col min="16" max="16" width="10.33203125" customWidth="1"/>
    <col min="17" max="17" width="10.5" customWidth="1"/>
    <col min="18" max="18" width="12.6640625" customWidth="1"/>
    <col min="19" max="19" width="11.6640625" customWidth="1"/>
    <col min="20" max="20" width="11.83203125" customWidth="1"/>
    <col min="21" max="21" width="10.33203125" customWidth="1"/>
    <col min="22" max="22" width="11.1640625" bestFit="1" customWidth="1"/>
    <col min="23" max="23" width="10.1640625" bestFit="1" customWidth="1"/>
    <col min="24" max="25" width="11.5" customWidth="1"/>
    <col min="26" max="26" width="9.5" customWidth="1"/>
    <col min="27" max="27" width="16" style="3" bestFit="1" customWidth="1"/>
    <col min="28" max="28" width="10.5" customWidth="1"/>
    <col min="29" max="29" width="11" style="90" customWidth="1"/>
    <col min="30" max="30" width="10.33203125" customWidth="1"/>
    <col min="31" max="31" width="21.5" bestFit="1" customWidth="1"/>
  </cols>
  <sheetData>
    <row r="1" spans="1:31" s="1" customFormat="1" ht="98" x14ac:dyDescent="0.15">
      <c r="A1" s="11" t="s">
        <v>0</v>
      </c>
      <c r="B1" s="11" t="s">
        <v>1</v>
      </c>
      <c r="C1" s="11"/>
      <c r="D1" s="11" t="s">
        <v>8</v>
      </c>
      <c r="E1" s="11" t="s">
        <v>47</v>
      </c>
      <c r="F1" s="11" t="s">
        <v>9</v>
      </c>
      <c r="G1" s="11" t="s">
        <v>2</v>
      </c>
      <c r="H1" s="11" t="s">
        <v>85</v>
      </c>
      <c r="I1" s="11" t="s">
        <v>173</v>
      </c>
      <c r="J1" s="11" t="s">
        <v>10</v>
      </c>
      <c r="K1" s="11" t="s">
        <v>109</v>
      </c>
      <c r="L1" s="11" t="s">
        <v>153</v>
      </c>
      <c r="M1" s="11" t="s">
        <v>13</v>
      </c>
      <c r="N1" s="11" t="s">
        <v>207</v>
      </c>
      <c r="O1" s="11" t="s">
        <v>15</v>
      </c>
      <c r="P1" s="11" t="s">
        <v>138</v>
      </c>
      <c r="Q1" s="11" t="s">
        <v>126</v>
      </c>
      <c r="R1" s="11" t="s">
        <v>167</v>
      </c>
      <c r="S1" s="11" t="s">
        <v>144</v>
      </c>
      <c r="T1" s="11" t="s">
        <v>156</v>
      </c>
      <c r="U1" s="11" t="s">
        <v>18</v>
      </c>
      <c r="V1" s="11" t="s">
        <v>111</v>
      </c>
      <c r="W1" s="11" t="s">
        <v>155</v>
      </c>
      <c r="X1" s="11" t="s">
        <v>143</v>
      </c>
      <c r="Y1" s="11" t="s">
        <v>152</v>
      </c>
      <c r="Z1" s="11" t="s">
        <v>154</v>
      </c>
      <c r="AA1" s="141" t="s">
        <v>83</v>
      </c>
      <c r="AB1" s="11" t="s">
        <v>3</v>
      </c>
      <c r="AC1" s="11" t="s">
        <v>82</v>
      </c>
      <c r="AD1" s="11" t="s">
        <v>84</v>
      </c>
    </row>
    <row r="2" spans="1:31" ht="14" x14ac:dyDescent="0.15">
      <c r="A2" s="2">
        <v>45383</v>
      </c>
      <c r="B2" s="93" t="s">
        <v>164</v>
      </c>
      <c r="C2" s="25"/>
      <c r="D2" s="111">
        <v>15307.87</v>
      </c>
      <c r="E2" s="111"/>
      <c r="F2" s="111"/>
      <c r="G2" s="111"/>
      <c r="H2" s="111"/>
      <c r="I2" s="111"/>
      <c r="J2" s="111"/>
      <c r="K2" s="111"/>
      <c r="L2" s="111"/>
      <c r="M2" s="111"/>
      <c r="N2" s="111"/>
      <c r="O2" s="111"/>
      <c r="P2" s="111"/>
      <c r="Q2" s="111"/>
      <c r="R2" s="111"/>
      <c r="S2" s="111"/>
      <c r="T2" s="111"/>
      <c r="U2" s="111"/>
      <c r="V2" s="111"/>
      <c r="W2" s="111"/>
      <c r="X2" s="111"/>
      <c r="Y2" s="111"/>
      <c r="Z2" s="111"/>
      <c r="AA2" s="114"/>
      <c r="AB2" s="114"/>
      <c r="AC2" s="118"/>
      <c r="AD2" s="10"/>
    </row>
    <row r="3" spans="1:31" ht="14" x14ac:dyDescent="0.15">
      <c r="A3" s="133">
        <v>45398</v>
      </c>
      <c r="B3" s="93" t="s">
        <v>196</v>
      </c>
      <c r="C3" s="104" t="s">
        <v>198</v>
      </c>
      <c r="D3" s="111"/>
      <c r="E3" s="111"/>
      <c r="F3" s="111"/>
      <c r="G3" s="111"/>
      <c r="H3" s="111"/>
      <c r="I3" s="111"/>
      <c r="J3" s="111"/>
      <c r="K3" s="111"/>
      <c r="L3" s="111"/>
      <c r="M3" s="111"/>
      <c r="N3" s="111"/>
      <c r="O3" s="111"/>
      <c r="P3" s="111"/>
      <c r="Q3" s="111"/>
      <c r="R3" s="111"/>
      <c r="S3" s="111"/>
      <c r="T3" s="111">
        <v>866.15</v>
      </c>
      <c r="U3" s="111"/>
      <c r="V3" s="111"/>
      <c r="W3" s="111"/>
      <c r="X3" s="111"/>
      <c r="Y3" s="111"/>
      <c r="Z3" s="111"/>
      <c r="AA3" s="114">
        <f t="shared" ref="AA3:AA26" si="0">SUM(I3:Z3)</f>
        <v>866.15</v>
      </c>
      <c r="AB3" s="114"/>
      <c r="AC3" s="118">
        <f t="shared" ref="AC3:AC26" si="1">SUM(AA3:AB3)</f>
        <v>866.15</v>
      </c>
      <c r="AD3" s="134" t="s">
        <v>198</v>
      </c>
      <c r="AE3" s="90"/>
    </row>
    <row r="4" spans="1:31" ht="14" x14ac:dyDescent="0.15">
      <c r="A4" s="133">
        <v>45398</v>
      </c>
      <c r="B4" s="93" t="s">
        <v>197</v>
      </c>
      <c r="C4" s="104" t="s">
        <v>198</v>
      </c>
      <c r="D4" s="111"/>
      <c r="E4" s="111"/>
      <c r="F4" s="111"/>
      <c r="G4" s="111"/>
      <c r="H4" s="111"/>
      <c r="I4" s="111">
        <v>717.66</v>
      </c>
      <c r="J4" s="111"/>
      <c r="K4" s="111"/>
      <c r="L4" s="111"/>
      <c r="M4" s="111"/>
      <c r="N4" s="111"/>
      <c r="O4" s="111"/>
      <c r="P4" s="111"/>
      <c r="Q4" s="111"/>
      <c r="R4" s="111"/>
      <c r="S4" s="111"/>
      <c r="T4" s="111"/>
      <c r="U4" s="111"/>
      <c r="V4" s="111"/>
      <c r="W4" s="111"/>
      <c r="X4" s="111"/>
      <c r="Y4" s="111"/>
      <c r="Z4" s="111"/>
      <c r="AA4" s="114">
        <f t="shared" si="0"/>
        <v>717.66</v>
      </c>
      <c r="AB4" s="114"/>
      <c r="AC4" s="118">
        <f t="shared" si="1"/>
        <v>717.66</v>
      </c>
      <c r="AD4" s="134" t="s">
        <v>198</v>
      </c>
      <c r="AE4" s="90"/>
    </row>
    <row r="5" spans="1:31" ht="14" x14ac:dyDescent="0.15">
      <c r="A5" s="133">
        <v>45406</v>
      </c>
      <c r="B5" s="93" t="s">
        <v>8</v>
      </c>
      <c r="C5" s="104"/>
      <c r="D5" s="111">
        <v>35000</v>
      </c>
      <c r="E5" s="111"/>
      <c r="F5" s="111"/>
      <c r="G5" s="111"/>
      <c r="H5" s="111"/>
      <c r="I5" s="111"/>
      <c r="J5" s="111"/>
      <c r="K5" s="111"/>
      <c r="L5" s="111"/>
      <c r="M5" s="111"/>
      <c r="N5" s="111"/>
      <c r="O5" s="111"/>
      <c r="P5" s="111"/>
      <c r="Q5" s="111"/>
      <c r="R5" s="111"/>
      <c r="S5" s="111"/>
      <c r="T5" s="111"/>
      <c r="U5" s="111"/>
      <c r="V5" s="111"/>
      <c r="W5" s="111"/>
      <c r="X5" s="111"/>
      <c r="Y5" s="111"/>
      <c r="Z5" s="111"/>
      <c r="AA5" s="114">
        <f t="shared" si="0"/>
        <v>0</v>
      </c>
      <c r="AB5" s="114"/>
      <c r="AC5" s="118">
        <f t="shared" si="1"/>
        <v>0</v>
      </c>
      <c r="AD5" s="134" t="s">
        <v>201</v>
      </c>
      <c r="AE5" s="90"/>
    </row>
    <row r="6" spans="1:31" ht="14" x14ac:dyDescent="0.15">
      <c r="A6" s="133">
        <v>45406</v>
      </c>
      <c r="B6" s="93" t="s">
        <v>199</v>
      </c>
      <c r="C6" s="104"/>
      <c r="D6" s="111"/>
      <c r="E6" s="111"/>
      <c r="F6" s="111"/>
      <c r="G6" s="111"/>
      <c r="H6" s="111">
        <v>2140.98</v>
      </c>
      <c r="I6" s="111"/>
      <c r="J6" s="111"/>
      <c r="K6" s="111"/>
      <c r="L6" s="111"/>
      <c r="M6" s="111"/>
      <c r="N6" s="111"/>
      <c r="O6" s="111"/>
      <c r="P6" s="111"/>
      <c r="Q6" s="111"/>
      <c r="R6" s="111"/>
      <c r="S6" s="111"/>
      <c r="T6" s="111"/>
      <c r="U6" s="111"/>
      <c r="V6" s="111"/>
      <c r="W6" s="111"/>
      <c r="X6" s="111"/>
      <c r="Y6" s="111"/>
      <c r="Z6" s="111"/>
      <c r="AA6" s="114">
        <f t="shared" si="0"/>
        <v>0</v>
      </c>
      <c r="AB6" s="114"/>
      <c r="AC6" s="118">
        <f t="shared" si="1"/>
        <v>0</v>
      </c>
      <c r="AD6" s="134" t="s">
        <v>201</v>
      </c>
      <c r="AE6" s="90"/>
    </row>
    <row r="7" spans="1:31" ht="14" x14ac:dyDescent="0.15">
      <c r="A7" s="133">
        <v>45406</v>
      </c>
      <c r="B7" s="93" t="s">
        <v>200</v>
      </c>
      <c r="C7" s="104">
        <v>1</v>
      </c>
      <c r="D7" s="111"/>
      <c r="E7" s="111"/>
      <c r="F7" s="111"/>
      <c r="G7" s="111"/>
      <c r="H7" s="111"/>
      <c r="I7" s="111"/>
      <c r="J7" s="111"/>
      <c r="K7" s="111"/>
      <c r="L7" s="111">
        <v>50</v>
      </c>
      <c r="M7" s="111"/>
      <c r="N7" s="111"/>
      <c r="O7" s="111"/>
      <c r="P7" s="111"/>
      <c r="Q7" s="111"/>
      <c r="R7" s="111"/>
      <c r="S7" s="111"/>
      <c r="T7" s="111"/>
      <c r="U7" s="111"/>
      <c r="V7" s="111"/>
      <c r="W7" s="111"/>
      <c r="X7" s="111"/>
      <c r="Y7" s="111"/>
      <c r="Z7" s="111"/>
      <c r="AA7" s="114">
        <f t="shared" si="0"/>
        <v>50</v>
      </c>
      <c r="AB7" s="114"/>
      <c r="AC7" s="118">
        <f t="shared" si="1"/>
        <v>50</v>
      </c>
      <c r="AD7" s="134">
        <v>1757</v>
      </c>
      <c r="AE7" s="90"/>
    </row>
    <row r="8" spans="1:31" ht="14" x14ac:dyDescent="0.15">
      <c r="A8" s="133">
        <v>45412</v>
      </c>
      <c r="B8" s="93" t="s">
        <v>2</v>
      </c>
      <c r="C8" s="104"/>
      <c r="D8" s="111"/>
      <c r="E8" s="111"/>
      <c r="F8" s="111"/>
      <c r="G8" s="111">
        <v>25.73</v>
      </c>
      <c r="H8" s="111"/>
      <c r="I8" s="111"/>
      <c r="J8" s="111"/>
      <c r="K8" s="111"/>
      <c r="L8" s="111"/>
      <c r="M8" s="111"/>
      <c r="N8" s="111"/>
      <c r="O8" s="111"/>
      <c r="P8" s="111"/>
      <c r="Q8" s="111"/>
      <c r="R8" s="111"/>
      <c r="S8" s="111"/>
      <c r="T8" s="111"/>
      <c r="U8" s="111"/>
      <c r="V8" s="111"/>
      <c r="W8" s="111"/>
      <c r="X8" s="111"/>
      <c r="Y8" s="111"/>
      <c r="Z8" s="111"/>
      <c r="AA8" s="114">
        <f t="shared" si="0"/>
        <v>0</v>
      </c>
      <c r="AB8" s="114"/>
      <c r="AC8" s="118">
        <f t="shared" si="1"/>
        <v>0</v>
      </c>
      <c r="AD8" s="95" t="s">
        <v>201</v>
      </c>
      <c r="AE8" s="90"/>
    </row>
    <row r="9" spans="1:31" ht="14" x14ac:dyDescent="0.15">
      <c r="A9" s="133">
        <v>45427</v>
      </c>
      <c r="B9" s="93" t="s">
        <v>202</v>
      </c>
      <c r="C9" s="104">
        <v>2</v>
      </c>
      <c r="D9" s="135"/>
      <c r="E9" s="135"/>
      <c r="F9" s="135"/>
      <c r="G9" s="135"/>
      <c r="H9" s="112"/>
      <c r="I9" s="111"/>
      <c r="J9" s="111"/>
      <c r="K9" s="111"/>
      <c r="L9" s="111"/>
      <c r="M9" s="111">
        <v>1547.05</v>
      </c>
      <c r="N9" s="111"/>
      <c r="P9" s="111"/>
      <c r="Q9" s="111"/>
      <c r="R9" s="111"/>
      <c r="S9" s="111"/>
      <c r="T9" s="111"/>
      <c r="U9" s="111"/>
      <c r="V9" s="111"/>
      <c r="W9" s="111"/>
      <c r="X9" s="111"/>
      <c r="Y9" s="111"/>
      <c r="Z9" s="111"/>
      <c r="AA9" s="114">
        <f t="shared" si="0"/>
        <v>1547.05</v>
      </c>
      <c r="AB9" s="114"/>
      <c r="AC9" s="118">
        <f t="shared" si="1"/>
        <v>1547.05</v>
      </c>
      <c r="AD9" s="134">
        <v>1758</v>
      </c>
      <c r="AE9" s="90"/>
    </row>
    <row r="10" spans="1:31" ht="14" x14ac:dyDescent="0.15">
      <c r="A10" s="133">
        <v>45427</v>
      </c>
      <c r="B10" s="93" t="s">
        <v>203</v>
      </c>
      <c r="C10" s="104">
        <v>3</v>
      </c>
      <c r="D10" s="111"/>
      <c r="E10" s="111"/>
      <c r="F10" s="111"/>
      <c r="G10" s="111"/>
      <c r="H10" s="111"/>
      <c r="I10" s="111"/>
      <c r="J10" s="111"/>
      <c r="K10" s="111"/>
      <c r="L10" s="111"/>
      <c r="M10" s="111"/>
      <c r="N10" s="111"/>
      <c r="O10" s="111"/>
      <c r="P10" s="111"/>
      <c r="Q10" s="111"/>
      <c r="R10" s="111"/>
      <c r="S10" s="111"/>
      <c r="T10" s="111"/>
      <c r="U10" s="111"/>
      <c r="V10" s="111">
        <v>551.35</v>
      </c>
      <c r="W10" s="111"/>
      <c r="X10" s="111"/>
      <c r="Y10" s="111"/>
      <c r="Z10" s="111"/>
      <c r="AA10" s="114">
        <f t="shared" si="0"/>
        <v>551.35</v>
      </c>
      <c r="AB10" s="114"/>
      <c r="AC10" s="118">
        <f t="shared" si="1"/>
        <v>551.35</v>
      </c>
      <c r="AD10" s="134">
        <v>1759</v>
      </c>
      <c r="AE10" s="90"/>
    </row>
    <row r="11" spans="1:31" ht="14" x14ac:dyDescent="0.15">
      <c r="A11" s="133">
        <v>45427</v>
      </c>
      <c r="B11" s="93" t="s">
        <v>197</v>
      </c>
      <c r="C11" s="104" t="s">
        <v>198</v>
      </c>
      <c r="D11" s="111"/>
      <c r="E11" s="111"/>
      <c r="F11" s="111"/>
      <c r="G11" s="111"/>
      <c r="H11" s="111"/>
      <c r="I11" s="111">
        <v>717.66</v>
      </c>
      <c r="J11" s="111"/>
      <c r="K11" s="111"/>
      <c r="L11" s="111"/>
      <c r="M11" s="111"/>
      <c r="N11" s="111"/>
      <c r="O11" s="111"/>
      <c r="P11" s="111"/>
      <c r="Q11" s="111"/>
      <c r="R11" s="111"/>
      <c r="S11" s="111"/>
      <c r="T11" s="111"/>
      <c r="U11" s="111"/>
      <c r="V11" s="111"/>
      <c r="W11" s="111"/>
      <c r="X11" s="111"/>
      <c r="Y11" s="111"/>
      <c r="Z11" s="111"/>
      <c r="AA11" s="114">
        <f t="shared" si="0"/>
        <v>717.66</v>
      </c>
      <c r="AB11" s="114"/>
      <c r="AC11" s="118">
        <f t="shared" si="1"/>
        <v>717.66</v>
      </c>
      <c r="AD11" s="134" t="s">
        <v>198</v>
      </c>
      <c r="AE11" s="90"/>
    </row>
    <row r="12" spans="1:31" ht="14" x14ac:dyDescent="0.15">
      <c r="A12" s="133">
        <v>45427</v>
      </c>
      <c r="B12" s="93" t="s">
        <v>196</v>
      </c>
      <c r="C12" s="104" t="s">
        <v>198</v>
      </c>
      <c r="D12" s="111"/>
      <c r="E12" s="111"/>
      <c r="F12" s="111"/>
      <c r="G12" s="111"/>
      <c r="H12" s="111"/>
      <c r="I12" s="111"/>
      <c r="J12" s="111"/>
      <c r="K12" s="111"/>
      <c r="L12" s="111"/>
      <c r="M12" s="111"/>
      <c r="N12" s="111"/>
      <c r="O12" s="111"/>
      <c r="P12" s="111"/>
      <c r="Q12" s="111"/>
      <c r="R12" s="111"/>
      <c r="S12" s="111"/>
      <c r="T12" s="111">
        <v>866.15</v>
      </c>
      <c r="U12" s="111"/>
      <c r="V12" s="111"/>
      <c r="W12" s="111"/>
      <c r="X12" s="111"/>
      <c r="Y12" s="111"/>
      <c r="Z12" s="111"/>
      <c r="AA12" s="114">
        <f t="shared" si="0"/>
        <v>866.15</v>
      </c>
      <c r="AB12" s="114"/>
      <c r="AC12" s="118">
        <f t="shared" si="1"/>
        <v>866.15</v>
      </c>
      <c r="AD12" s="134" t="s">
        <v>198</v>
      </c>
      <c r="AE12" s="90"/>
    </row>
    <row r="13" spans="1:31" ht="14" x14ac:dyDescent="0.15">
      <c r="A13" s="133">
        <v>45427</v>
      </c>
      <c r="B13" s="93" t="s">
        <v>204</v>
      </c>
      <c r="C13" s="104">
        <v>4</v>
      </c>
      <c r="D13" s="112"/>
      <c r="E13" s="112"/>
      <c r="F13" s="112"/>
      <c r="G13" s="112"/>
      <c r="H13" s="112"/>
      <c r="I13" s="111">
        <v>193.2</v>
      </c>
      <c r="J13" s="111"/>
      <c r="K13" s="111">
        <v>68.33</v>
      </c>
      <c r="L13" s="111"/>
      <c r="M13" s="136"/>
      <c r="N13" s="111"/>
      <c r="O13" s="111"/>
      <c r="P13" s="111"/>
      <c r="Q13" s="111"/>
      <c r="R13" s="111"/>
      <c r="S13" s="111"/>
      <c r="T13" s="111"/>
      <c r="U13" s="111"/>
      <c r="V13" s="111"/>
      <c r="W13" s="111"/>
      <c r="X13" s="111"/>
      <c r="Y13" s="111"/>
      <c r="Z13" s="111"/>
      <c r="AA13" s="114">
        <f t="shared" si="0"/>
        <v>261.52999999999997</v>
      </c>
      <c r="AB13" s="114">
        <v>13.66</v>
      </c>
      <c r="AC13" s="118">
        <f t="shared" si="1"/>
        <v>275.19</v>
      </c>
      <c r="AD13" s="134">
        <v>1760</v>
      </c>
      <c r="AE13" s="90"/>
    </row>
    <row r="14" spans="1:31" ht="14" x14ac:dyDescent="0.15">
      <c r="A14" s="133">
        <v>45443</v>
      </c>
      <c r="B14" s="93" t="s">
        <v>2</v>
      </c>
      <c r="C14" s="104"/>
      <c r="D14" s="111"/>
      <c r="E14" s="111"/>
      <c r="F14" s="111"/>
      <c r="G14" s="111">
        <v>61.24</v>
      </c>
      <c r="H14" s="111"/>
      <c r="I14" s="111"/>
      <c r="J14" s="111"/>
      <c r="K14" s="111"/>
      <c r="L14" s="111"/>
      <c r="M14" s="111"/>
      <c r="N14" s="111"/>
      <c r="O14" s="111"/>
      <c r="P14" s="111"/>
      <c r="Q14" s="111"/>
      <c r="R14" s="111"/>
      <c r="S14" s="111"/>
      <c r="T14" s="111"/>
      <c r="U14" s="111"/>
      <c r="V14" s="111"/>
      <c r="W14" s="111"/>
      <c r="X14" s="111"/>
      <c r="Y14" s="111"/>
      <c r="Z14" s="111"/>
      <c r="AA14" s="114">
        <f t="shared" si="0"/>
        <v>0</v>
      </c>
      <c r="AB14" s="114"/>
      <c r="AC14" s="118">
        <f t="shared" si="1"/>
        <v>0</v>
      </c>
      <c r="AD14" s="134" t="s">
        <v>201</v>
      </c>
      <c r="AE14" s="90"/>
    </row>
    <row r="15" spans="1:31" ht="14" x14ac:dyDescent="0.15">
      <c r="A15" s="2">
        <v>45461</v>
      </c>
      <c r="B15" s="93" t="s">
        <v>205</v>
      </c>
      <c r="C15" s="104">
        <v>5</v>
      </c>
      <c r="D15" s="135"/>
      <c r="E15" s="135"/>
      <c r="F15" s="135"/>
      <c r="G15" s="112"/>
      <c r="H15" s="135"/>
      <c r="I15" s="111"/>
      <c r="J15" s="111"/>
      <c r="K15" s="111"/>
      <c r="L15" s="111"/>
      <c r="M15" s="111"/>
      <c r="N15" s="111"/>
      <c r="O15" s="111"/>
      <c r="P15" s="111"/>
      <c r="Q15" s="111"/>
      <c r="R15" s="111">
        <v>750</v>
      </c>
      <c r="S15" s="111"/>
      <c r="T15" s="111"/>
      <c r="U15" s="111"/>
      <c r="V15" s="111"/>
      <c r="W15" s="111"/>
      <c r="X15" s="111"/>
      <c r="Y15" s="111"/>
      <c r="Z15" s="111"/>
      <c r="AA15" s="114">
        <f t="shared" si="0"/>
        <v>750</v>
      </c>
      <c r="AB15" s="114">
        <v>150</v>
      </c>
      <c r="AC15" s="118">
        <f t="shared" si="1"/>
        <v>900</v>
      </c>
      <c r="AD15" s="95">
        <v>1761</v>
      </c>
      <c r="AE15" s="90"/>
    </row>
    <row r="16" spans="1:31" ht="14" x14ac:dyDescent="0.15">
      <c r="A16" s="2">
        <v>45461</v>
      </c>
      <c r="B16" s="93" t="s">
        <v>204</v>
      </c>
      <c r="C16" s="104">
        <v>6</v>
      </c>
      <c r="D16" s="135"/>
      <c r="E16" s="135"/>
      <c r="F16" s="135"/>
      <c r="G16" s="112"/>
      <c r="H16" s="135"/>
      <c r="I16" s="111"/>
      <c r="J16" s="111"/>
      <c r="K16" s="111"/>
      <c r="L16" s="111"/>
      <c r="M16" s="111"/>
      <c r="N16" s="111"/>
      <c r="O16" s="111"/>
      <c r="P16" s="111">
        <v>15.83</v>
      </c>
      <c r="Q16" s="111"/>
      <c r="R16" s="111">
        <v>10.83</v>
      </c>
      <c r="S16" s="111">
        <v>32.340000000000003</v>
      </c>
      <c r="T16" s="111"/>
      <c r="U16" s="111"/>
      <c r="V16" s="111"/>
      <c r="W16" s="111"/>
      <c r="X16" s="111"/>
      <c r="Y16" s="111"/>
      <c r="Z16" s="111"/>
      <c r="AA16" s="114">
        <f t="shared" si="0"/>
        <v>59</v>
      </c>
      <c r="AB16" s="114">
        <v>11.14</v>
      </c>
      <c r="AC16" s="118">
        <f t="shared" si="1"/>
        <v>70.14</v>
      </c>
      <c r="AD16" s="95">
        <v>1762</v>
      </c>
      <c r="AE16" s="90"/>
    </row>
    <row r="17" spans="1:31" ht="12" customHeight="1" x14ac:dyDescent="0.15">
      <c r="A17" s="2">
        <v>45461</v>
      </c>
      <c r="B17" s="93" t="s">
        <v>197</v>
      </c>
      <c r="C17" s="104" t="s">
        <v>198</v>
      </c>
      <c r="D17" s="111"/>
      <c r="E17" s="111"/>
      <c r="F17" s="111"/>
      <c r="G17" s="113"/>
      <c r="H17" s="111"/>
      <c r="I17" s="111">
        <v>717.66</v>
      </c>
      <c r="J17" s="112"/>
      <c r="K17" s="111"/>
      <c r="L17" s="137"/>
      <c r="M17" s="138"/>
      <c r="N17" s="111"/>
      <c r="O17" s="111"/>
      <c r="P17" s="111"/>
      <c r="Q17" s="111"/>
      <c r="R17" s="111"/>
      <c r="S17" s="111"/>
      <c r="T17" s="111"/>
      <c r="U17" s="111"/>
      <c r="V17" s="111"/>
      <c r="W17" s="111"/>
      <c r="X17" s="111"/>
      <c r="Y17" s="111"/>
      <c r="Z17" s="111"/>
      <c r="AA17" s="114">
        <f t="shared" si="0"/>
        <v>717.66</v>
      </c>
      <c r="AB17" s="114"/>
      <c r="AC17" s="118">
        <f t="shared" si="1"/>
        <v>717.66</v>
      </c>
      <c r="AD17" s="95" t="s">
        <v>198</v>
      </c>
      <c r="AE17" s="90"/>
    </row>
    <row r="18" spans="1:31" ht="14" x14ac:dyDescent="0.15">
      <c r="A18" s="2">
        <v>45461</v>
      </c>
      <c r="B18" s="93" t="s">
        <v>196</v>
      </c>
      <c r="C18" s="104" t="s">
        <v>198</v>
      </c>
      <c r="D18" s="111"/>
      <c r="E18" s="111"/>
      <c r="F18" s="111"/>
      <c r="G18" s="111"/>
      <c r="H18" s="113"/>
      <c r="I18" s="111"/>
      <c r="J18" s="111"/>
      <c r="K18" s="111"/>
      <c r="L18" s="111"/>
      <c r="M18" s="111"/>
      <c r="N18" s="111"/>
      <c r="O18" s="111"/>
      <c r="P18" s="111"/>
      <c r="Q18" s="111"/>
      <c r="R18" s="111"/>
      <c r="S18" s="111"/>
      <c r="T18" s="111">
        <v>866.15</v>
      </c>
      <c r="U18" s="111"/>
      <c r="V18" s="111"/>
      <c r="W18" s="111"/>
      <c r="X18" s="111"/>
      <c r="Y18" s="111"/>
      <c r="Z18" s="111"/>
      <c r="AA18" s="114">
        <f t="shared" si="0"/>
        <v>866.15</v>
      </c>
      <c r="AB18" s="114"/>
      <c r="AC18" s="118">
        <f t="shared" si="1"/>
        <v>866.15</v>
      </c>
      <c r="AD18" s="95" t="s">
        <v>198</v>
      </c>
      <c r="AE18" s="90"/>
    </row>
    <row r="19" spans="1:31" ht="14" x14ac:dyDescent="0.15">
      <c r="A19" s="133">
        <v>45473</v>
      </c>
      <c r="B19" s="93" t="s">
        <v>2</v>
      </c>
      <c r="C19" s="104"/>
      <c r="D19" s="113"/>
      <c r="E19" s="111"/>
      <c r="F19" s="111"/>
      <c r="G19" s="111">
        <v>51.67</v>
      </c>
      <c r="H19" s="111"/>
      <c r="I19" s="111"/>
      <c r="J19" s="111"/>
      <c r="K19" s="111"/>
      <c r="L19" s="111"/>
      <c r="M19" s="111"/>
      <c r="N19" s="111"/>
      <c r="O19" s="111"/>
      <c r="P19" s="111"/>
      <c r="Q19" s="111"/>
      <c r="R19" s="111"/>
      <c r="S19" s="111"/>
      <c r="T19" s="111"/>
      <c r="U19" s="111"/>
      <c r="V19" s="111"/>
      <c r="W19" s="111"/>
      <c r="X19" s="111"/>
      <c r="Y19" s="111"/>
      <c r="Z19" s="111"/>
      <c r="AA19" s="114">
        <f t="shared" si="0"/>
        <v>0</v>
      </c>
      <c r="AB19" s="114"/>
      <c r="AC19" s="118">
        <f t="shared" si="1"/>
        <v>0</v>
      </c>
      <c r="AD19" s="95" t="s">
        <v>201</v>
      </c>
      <c r="AE19" s="90"/>
    </row>
    <row r="20" spans="1:31" ht="14" x14ac:dyDescent="0.15">
      <c r="A20" s="2">
        <v>45476</v>
      </c>
      <c r="B20" s="93" t="s">
        <v>203</v>
      </c>
      <c r="C20" s="104">
        <v>7</v>
      </c>
      <c r="D20" s="112"/>
      <c r="E20" s="111"/>
      <c r="F20" s="111"/>
      <c r="G20" s="135"/>
      <c r="H20" s="111"/>
      <c r="I20" s="111"/>
      <c r="J20" s="111"/>
      <c r="K20" s="111"/>
      <c r="L20" s="137"/>
      <c r="M20" s="111"/>
      <c r="N20" s="111"/>
      <c r="O20" s="111"/>
      <c r="P20" s="111"/>
      <c r="Q20" s="111"/>
      <c r="R20" s="111"/>
      <c r="S20" s="111"/>
      <c r="T20" s="111"/>
      <c r="U20" s="137"/>
      <c r="V20" s="111">
        <v>60</v>
      </c>
      <c r="W20" s="111"/>
      <c r="X20" s="111"/>
      <c r="Y20" s="111"/>
      <c r="Z20" s="111"/>
      <c r="AA20" s="114">
        <f t="shared" si="0"/>
        <v>60</v>
      </c>
      <c r="AB20" s="114"/>
      <c r="AC20" s="118">
        <f t="shared" si="1"/>
        <v>60</v>
      </c>
      <c r="AD20" s="95">
        <v>1763</v>
      </c>
      <c r="AE20" s="90"/>
    </row>
    <row r="21" spans="1:31" ht="14" x14ac:dyDescent="0.15">
      <c r="A21" s="2">
        <v>45476</v>
      </c>
      <c r="B21" s="93" t="s">
        <v>206</v>
      </c>
      <c r="C21" s="104">
        <v>8</v>
      </c>
      <c r="D21" s="111"/>
      <c r="E21" s="111"/>
      <c r="F21" s="111"/>
      <c r="G21" s="111"/>
      <c r="H21" s="111"/>
      <c r="I21" s="111"/>
      <c r="J21" s="111"/>
      <c r="K21" s="111"/>
      <c r="L21" s="111"/>
      <c r="M21" s="111"/>
      <c r="N21" s="111">
        <v>150</v>
      </c>
      <c r="O21" s="111"/>
      <c r="P21" s="111"/>
      <c r="Q21" s="111"/>
      <c r="R21" s="111"/>
      <c r="S21" s="111"/>
      <c r="T21" s="111"/>
      <c r="U21" s="111"/>
      <c r="V21" s="111"/>
      <c r="W21" s="111"/>
      <c r="X21" s="111"/>
      <c r="Y21" s="111"/>
      <c r="Z21" s="111"/>
      <c r="AA21" s="114">
        <f t="shared" si="0"/>
        <v>150</v>
      </c>
      <c r="AB21" s="114"/>
      <c r="AC21" s="118">
        <f t="shared" si="1"/>
        <v>150</v>
      </c>
      <c r="AD21" s="134">
        <v>1765</v>
      </c>
      <c r="AE21" s="90"/>
    </row>
    <row r="22" spans="1:31" ht="14" x14ac:dyDescent="0.15">
      <c r="A22" s="2">
        <v>45489</v>
      </c>
      <c r="B22" s="93" t="s">
        <v>197</v>
      </c>
      <c r="C22" s="104" t="s">
        <v>198</v>
      </c>
      <c r="D22" s="111"/>
      <c r="E22" s="111"/>
      <c r="F22" s="111"/>
      <c r="G22" s="111"/>
      <c r="H22" s="111"/>
      <c r="I22" s="111">
        <v>717.66</v>
      </c>
      <c r="J22" s="111"/>
      <c r="K22" s="111"/>
      <c r="L22" s="111"/>
      <c r="M22" s="111"/>
      <c r="N22" s="111"/>
      <c r="O22" s="111"/>
      <c r="P22" s="111"/>
      <c r="Q22" s="111"/>
      <c r="R22" s="111"/>
      <c r="S22" s="111"/>
      <c r="T22" s="111"/>
      <c r="U22" s="111"/>
      <c r="V22" s="111"/>
      <c r="W22" s="111"/>
      <c r="X22" s="111"/>
      <c r="Y22" s="111"/>
      <c r="Z22" s="111"/>
      <c r="AA22" s="114">
        <f t="shared" si="0"/>
        <v>717.66</v>
      </c>
      <c r="AB22" s="114"/>
      <c r="AC22" s="118">
        <f t="shared" si="1"/>
        <v>717.66</v>
      </c>
      <c r="AD22" s="95" t="s">
        <v>198</v>
      </c>
      <c r="AE22" s="90"/>
    </row>
    <row r="23" spans="1:31" ht="14" x14ac:dyDescent="0.15">
      <c r="A23" s="2">
        <v>45489</v>
      </c>
      <c r="B23" s="93" t="s">
        <v>196</v>
      </c>
      <c r="C23" s="104" t="s">
        <v>198</v>
      </c>
      <c r="D23" s="135"/>
      <c r="E23" s="135"/>
      <c r="F23" s="135"/>
      <c r="G23" s="112"/>
      <c r="H23" s="135"/>
      <c r="I23" s="111"/>
      <c r="J23" s="111"/>
      <c r="K23" s="111"/>
      <c r="L23" s="111"/>
      <c r="M23" s="111"/>
      <c r="N23" s="111"/>
      <c r="O23" s="111"/>
      <c r="P23" s="111"/>
      <c r="Q23" s="111"/>
      <c r="R23" s="111"/>
      <c r="S23" s="111"/>
      <c r="T23" s="111">
        <v>866.15</v>
      </c>
      <c r="U23" s="111"/>
      <c r="V23" s="111"/>
      <c r="W23" s="111"/>
      <c r="X23" s="111"/>
      <c r="Y23" s="111"/>
      <c r="Z23" s="111"/>
      <c r="AA23" s="114">
        <f t="shared" si="0"/>
        <v>866.15</v>
      </c>
      <c r="AB23" s="114"/>
      <c r="AC23" s="118">
        <f t="shared" si="1"/>
        <v>866.15</v>
      </c>
      <c r="AD23" s="95" t="s">
        <v>198</v>
      </c>
      <c r="AE23" s="90"/>
    </row>
    <row r="24" spans="1:31" ht="14" x14ac:dyDescent="0.15">
      <c r="A24" s="2">
        <v>45489</v>
      </c>
      <c r="B24" s="139" t="s">
        <v>204</v>
      </c>
      <c r="C24" s="104">
        <v>9</v>
      </c>
      <c r="D24" s="111"/>
      <c r="E24" s="111"/>
      <c r="F24" s="111"/>
      <c r="G24" s="111"/>
      <c r="H24" s="111"/>
      <c r="I24" s="111"/>
      <c r="J24" s="111">
        <v>20</v>
      </c>
      <c r="K24" s="111"/>
      <c r="L24" s="111"/>
      <c r="M24" s="111"/>
      <c r="N24" s="111"/>
      <c r="O24" s="111"/>
      <c r="P24" s="111"/>
      <c r="Q24" s="111"/>
      <c r="R24" s="111">
        <v>4.16</v>
      </c>
      <c r="S24" s="111">
        <v>13.98</v>
      </c>
      <c r="T24" s="111"/>
      <c r="U24" s="111"/>
      <c r="V24" s="111"/>
      <c r="W24" s="111"/>
      <c r="X24" s="111"/>
      <c r="Y24" s="111"/>
      <c r="Z24" s="111"/>
      <c r="AA24" s="114">
        <f t="shared" si="0"/>
        <v>38.14</v>
      </c>
      <c r="AB24" s="114">
        <v>0.84</v>
      </c>
      <c r="AC24" s="118">
        <f t="shared" si="1"/>
        <v>38.980000000000004</v>
      </c>
      <c r="AD24" s="10">
        <v>1766</v>
      </c>
      <c r="AE24" s="90"/>
    </row>
    <row r="25" spans="1:31" ht="14" x14ac:dyDescent="0.15">
      <c r="A25" s="2">
        <v>45489</v>
      </c>
      <c r="B25" s="93" t="s">
        <v>208</v>
      </c>
      <c r="C25" s="104">
        <v>10</v>
      </c>
      <c r="D25" s="111"/>
      <c r="E25" s="111"/>
      <c r="F25" s="111"/>
      <c r="G25" s="111"/>
      <c r="H25" s="111"/>
      <c r="I25" s="111"/>
      <c r="J25" s="111">
        <v>80</v>
      </c>
      <c r="K25" s="111"/>
      <c r="L25" s="111"/>
      <c r="M25" s="111"/>
      <c r="N25" s="111"/>
      <c r="O25" s="111"/>
      <c r="P25" s="111"/>
      <c r="Q25" s="111"/>
      <c r="R25" s="111"/>
      <c r="S25" s="111"/>
      <c r="T25" s="111"/>
      <c r="U25" s="111"/>
      <c r="V25" s="111"/>
      <c r="W25" s="111"/>
      <c r="X25" s="111"/>
      <c r="Y25" s="111"/>
      <c r="Z25" s="111"/>
      <c r="AA25" s="114">
        <f t="shared" si="0"/>
        <v>80</v>
      </c>
      <c r="AB25" s="114"/>
      <c r="AC25" s="118">
        <f t="shared" si="1"/>
        <v>80</v>
      </c>
      <c r="AD25" s="10">
        <v>1767</v>
      </c>
      <c r="AE25" s="90"/>
    </row>
    <row r="26" spans="1:31" ht="14" x14ac:dyDescent="0.15">
      <c r="A26" s="133">
        <v>45502</v>
      </c>
      <c r="B26" s="93" t="s">
        <v>204</v>
      </c>
      <c r="C26" s="104">
        <v>11</v>
      </c>
      <c r="D26" s="111"/>
      <c r="E26" s="111"/>
      <c r="F26" s="111"/>
      <c r="G26" s="111"/>
      <c r="H26" s="111"/>
      <c r="I26" s="111"/>
      <c r="J26" s="111"/>
      <c r="K26" s="111">
        <v>152.58000000000001</v>
      </c>
      <c r="L26" s="111"/>
      <c r="M26" s="111"/>
      <c r="N26" s="111"/>
      <c r="O26" s="111"/>
      <c r="P26" s="111"/>
      <c r="Q26" s="111"/>
      <c r="R26" s="111"/>
      <c r="S26" s="111">
        <v>24.75</v>
      </c>
      <c r="T26" s="111"/>
      <c r="U26" s="111"/>
      <c r="V26" s="111"/>
      <c r="W26" s="111"/>
      <c r="X26" s="111"/>
      <c r="Y26" s="111"/>
      <c r="Z26" s="111"/>
      <c r="AA26" s="114">
        <f t="shared" si="0"/>
        <v>177.33</v>
      </c>
      <c r="AB26" s="114">
        <v>30.52</v>
      </c>
      <c r="AC26" s="3">
        <f t="shared" si="1"/>
        <v>207.85000000000002</v>
      </c>
      <c r="AD26" s="134">
        <v>1768</v>
      </c>
      <c r="AE26" s="90"/>
    </row>
    <row r="27" spans="1:31" ht="14" x14ac:dyDescent="0.15">
      <c r="A27" s="133">
        <v>45504</v>
      </c>
      <c r="B27" s="93" t="s">
        <v>2</v>
      </c>
      <c r="C27" s="104"/>
      <c r="D27" s="111"/>
      <c r="E27" s="111"/>
      <c r="F27" s="111"/>
      <c r="G27" s="111">
        <v>57.62</v>
      </c>
      <c r="H27" s="111"/>
      <c r="I27" s="111"/>
      <c r="J27" s="111"/>
      <c r="K27" s="111"/>
      <c r="L27" s="111"/>
      <c r="M27" s="111"/>
      <c r="N27" s="111"/>
      <c r="O27" s="111"/>
      <c r="P27" s="111"/>
      <c r="Q27" s="111"/>
      <c r="R27" s="111"/>
      <c r="S27" s="111"/>
      <c r="T27" s="111"/>
      <c r="U27" s="111"/>
      <c r="V27" s="111"/>
      <c r="W27" s="111"/>
      <c r="X27" s="111"/>
      <c r="Y27" s="111"/>
      <c r="Z27" s="111"/>
      <c r="AA27" s="114"/>
      <c r="AB27" s="114"/>
      <c r="AC27" s="118"/>
      <c r="AD27" s="134"/>
      <c r="AE27" s="90"/>
    </row>
    <row r="28" spans="1:31" ht="14" x14ac:dyDescent="0.15">
      <c r="A28" s="133">
        <v>45524</v>
      </c>
      <c r="B28" s="93" t="s">
        <v>196</v>
      </c>
      <c r="C28" s="104" t="s">
        <v>198</v>
      </c>
      <c r="D28" s="135"/>
      <c r="E28" s="135"/>
      <c r="F28" s="112"/>
      <c r="G28" s="135"/>
      <c r="H28" s="111"/>
      <c r="I28" s="111"/>
      <c r="J28" s="111"/>
      <c r="K28" s="111"/>
      <c r="L28" s="111"/>
      <c r="M28" s="111"/>
      <c r="N28" s="111"/>
      <c r="O28" s="111"/>
      <c r="P28" s="111"/>
      <c r="Q28" s="111"/>
      <c r="R28" s="111"/>
      <c r="S28" s="111"/>
      <c r="T28" s="111">
        <v>866.15</v>
      </c>
      <c r="U28" s="111"/>
      <c r="V28" s="111"/>
      <c r="W28" s="111"/>
      <c r="X28" s="111"/>
      <c r="Y28" s="111"/>
      <c r="Z28" s="111"/>
      <c r="AA28" s="114">
        <f>SUM(I28:Z28)</f>
        <v>866.15</v>
      </c>
      <c r="AB28" s="114"/>
      <c r="AC28" s="118">
        <f>SUM(AA28:AB28)</f>
        <v>866.15</v>
      </c>
      <c r="AD28" s="134" t="s">
        <v>198</v>
      </c>
      <c r="AE28" s="90"/>
    </row>
    <row r="29" spans="1:31" ht="14" x14ac:dyDescent="0.15">
      <c r="A29" s="133">
        <v>45524</v>
      </c>
      <c r="B29" s="93" t="s">
        <v>197</v>
      </c>
      <c r="C29" s="104" t="s">
        <v>198</v>
      </c>
      <c r="D29" s="111"/>
      <c r="E29" s="111"/>
      <c r="F29" s="111"/>
      <c r="G29" s="111"/>
      <c r="H29" s="111"/>
      <c r="I29" s="111">
        <v>717.66</v>
      </c>
      <c r="J29" s="111"/>
      <c r="K29" s="111"/>
      <c r="L29" s="111"/>
      <c r="M29" s="111"/>
      <c r="N29" s="111"/>
      <c r="O29" s="111"/>
      <c r="P29" s="111"/>
      <c r="Q29" s="111"/>
      <c r="R29" s="111"/>
      <c r="S29" s="111"/>
      <c r="T29" s="111"/>
      <c r="U29" s="111"/>
      <c r="V29" s="111"/>
      <c r="W29" s="111"/>
      <c r="X29" s="111"/>
      <c r="Y29" s="111"/>
      <c r="Z29" s="111"/>
      <c r="AA29" s="114">
        <f>SUM(I29:Z29)</f>
        <v>717.66</v>
      </c>
      <c r="AB29" s="114"/>
      <c r="AC29" s="118">
        <f>SUM(AA29:AB29)</f>
        <v>717.66</v>
      </c>
      <c r="AD29" s="134" t="s">
        <v>198</v>
      </c>
      <c r="AE29" s="90"/>
    </row>
    <row r="30" spans="1:31" ht="14" x14ac:dyDescent="0.15">
      <c r="A30" s="133">
        <v>45534</v>
      </c>
      <c r="B30" s="93" t="s">
        <v>2</v>
      </c>
      <c r="C30" s="104"/>
      <c r="D30" s="111"/>
      <c r="E30" s="111"/>
      <c r="F30" s="111"/>
      <c r="G30" s="111">
        <v>49.93</v>
      </c>
      <c r="H30" s="111"/>
      <c r="I30" s="111"/>
      <c r="J30" s="111"/>
      <c r="K30" s="111"/>
      <c r="L30" s="111"/>
      <c r="M30" s="111"/>
      <c r="N30" s="111"/>
      <c r="O30" s="111"/>
      <c r="P30" s="111"/>
      <c r="Q30" s="111"/>
      <c r="R30" s="111"/>
      <c r="S30" s="111"/>
      <c r="T30" s="111"/>
      <c r="U30" s="111"/>
      <c r="V30" s="111"/>
      <c r="W30" s="111"/>
      <c r="X30" s="111"/>
      <c r="Y30" s="111"/>
      <c r="Z30" s="111"/>
      <c r="AA30" s="114"/>
      <c r="AB30" s="114"/>
      <c r="AC30" s="118"/>
      <c r="AD30" s="134"/>
      <c r="AE30" s="90"/>
    </row>
    <row r="31" spans="1:31" ht="14" x14ac:dyDescent="0.15">
      <c r="A31" s="133">
        <v>45539</v>
      </c>
      <c r="B31" s="93" t="s">
        <v>209</v>
      </c>
      <c r="C31" s="104">
        <v>12</v>
      </c>
      <c r="D31" s="111"/>
      <c r="E31" s="111"/>
      <c r="F31" s="111"/>
      <c r="G31" s="113"/>
      <c r="H31" s="111"/>
      <c r="I31" s="111"/>
      <c r="J31" s="111"/>
      <c r="K31" s="111"/>
      <c r="L31" s="111"/>
      <c r="M31" s="111"/>
      <c r="N31" s="111"/>
      <c r="O31" s="111"/>
      <c r="P31" s="111"/>
      <c r="Q31" s="111"/>
      <c r="R31" s="111">
        <v>260</v>
      </c>
      <c r="S31" s="111"/>
      <c r="T31" s="111"/>
      <c r="U31" s="111"/>
      <c r="V31" s="111"/>
      <c r="W31" s="111"/>
      <c r="X31" s="111"/>
      <c r="Y31" s="111"/>
      <c r="Z31" s="111"/>
      <c r="AA31" s="114">
        <f>SUM(I31:Z31)</f>
        <v>260</v>
      </c>
      <c r="AB31" s="114">
        <v>52</v>
      </c>
      <c r="AC31" s="118">
        <f>SUM(AA31:AB31)</f>
        <v>312</v>
      </c>
      <c r="AD31" s="71">
        <v>1769</v>
      </c>
      <c r="AE31" s="90"/>
    </row>
    <row r="32" spans="1:31" ht="14" x14ac:dyDescent="0.15">
      <c r="A32" s="133">
        <v>45539</v>
      </c>
      <c r="B32" s="93" t="s">
        <v>210</v>
      </c>
      <c r="C32" s="104">
        <v>13</v>
      </c>
      <c r="D32" s="113"/>
      <c r="E32" s="113"/>
      <c r="F32" s="113"/>
      <c r="G32" s="112"/>
      <c r="H32" s="111"/>
      <c r="I32" s="111"/>
      <c r="J32" s="111"/>
      <c r="K32" s="111"/>
      <c r="L32" s="111">
        <v>210</v>
      </c>
      <c r="M32" s="111"/>
      <c r="N32" s="111"/>
      <c r="O32" s="111"/>
      <c r="P32" s="111"/>
      <c r="Q32" s="111"/>
      <c r="R32" s="111"/>
      <c r="S32" s="111"/>
      <c r="T32" s="111"/>
      <c r="U32" s="111"/>
      <c r="V32" s="111"/>
      <c r="W32" s="111"/>
      <c r="X32" s="111"/>
      <c r="Y32" s="111"/>
      <c r="Z32" s="111"/>
      <c r="AA32" s="114">
        <f>SUM(I32:Z32)</f>
        <v>210</v>
      </c>
      <c r="AB32" s="114">
        <v>42</v>
      </c>
      <c r="AC32" s="118">
        <f>SUM(AA32:AB32)</f>
        <v>252</v>
      </c>
      <c r="AD32" s="134">
        <v>1770</v>
      </c>
      <c r="AE32" s="90"/>
    </row>
    <row r="33" spans="1:35" ht="14" x14ac:dyDescent="0.15">
      <c r="A33" s="133">
        <v>45552</v>
      </c>
      <c r="B33" s="93" t="s">
        <v>196</v>
      </c>
      <c r="C33" s="104" t="s">
        <v>198</v>
      </c>
      <c r="D33" s="135"/>
      <c r="E33" s="112"/>
      <c r="F33" s="135"/>
      <c r="G33" s="112"/>
      <c r="H33" s="111"/>
      <c r="I33" s="111"/>
      <c r="J33" s="111"/>
      <c r="K33" s="111"/>
      <c r="L33" s="137"/>
      <c r="M33" s="111"/>
      <c r="N33" s="111"/>
      <c r="O33" s="111"/>
      <c r="P33" s="111"/>
      <c r="Q33" s="111"/>
      <c r="R33" s="111"/>
      <c r="S33" s="111"/>
      <c r="T33" s="111">
        <v>866.15</v>
      </c>
      <c r="U33" s="111"/>
      <c r="V33" s="111"/>
      <c r="W33" s="111"/>
      <c r="X33" s="111"/>
      <c r="Y33" s="111"/>
      <c r="Z33" s="111"/>
      <c r="AA33" s="114">
        <f>SUM(I33:Z33)</f>
        <v>866.15</v>
      </c>
      <c r="AB33" s="114"/>
      <c r="AC33" s="118">
        <f>SUM(AA33:AB33)</f>
        <v>866.15</v>
      </c>
      <c r="AD33" s="95" t="s">
        <v>198</v>
      </c>
      <c r="AE33" s="90"/>
    </row>
    <row r="34" spans="1:35" ht="14" x14ac:dyDescent="0.15">
      <c r="A34" s="133">
        <v>45552</v>
      </c>
      <c r="B34" s="93" t="s">
        <v>197</v>
      </c>
      <c r="C34" s="104" t="s">
        <v>198</v>
      </c>
      <c r="D34" s="111"/>
      <c r="E34" s="111"/>
      <c r="F34" s="111"/>
      <c r="G34" s="113"/>
      <c r="H34" s="111"/>
      <c r="I34" s="111">
        <v>717.66</v>
      </c>
      <c r="J34" s="111"/>
      <c r="K34" s="111"/>
      <c r="L34" s="111"/>
      <c r="M34" s="111"/>
      <c r="N34" s="111"/>
      <c r="O34" s="111"/>
      <c r="P34" s="111"/>
      <c r="Q34" s="111"/>
      <c r="R34" s="111"/>
      <c r="S34" s="111"/>
      <c r="T34" s="111"/>
      <c r="U34" s="111"/>
      <c r="V34" s="111"/>
      <c r="W34" s="111"/>
      <c r="X34" s="111"/>
      <c r="Y34" s="111"/>
      <c r="Z34" s="111"/>
      <c r="AA34" s="114">
        <f>SUM(I34:Z34)</f>
        <v>717.66</v>
      </c>
      <c r="AB34" s="114"/>
      <c r="AC34" s="118">
        <f>SUM(AA34:AB34)</f>
        <v>717.66</v>
      </c>
      <c r="AD34" s="10" t="s">
        <v>198</v>
      </c>
      <c r="AE34" s="90"/>
    </row>
    <row r="35" spans="1:35" ht="14" x14ac:dyDescent="0.15">
      <c r="A35" s="133">
        <v>45552</v>
      </c>
      <c r="B35" s="93" t="s">
        <v>204</v>
      </c>
      <c r="C35" s="104">
        <v>14</v>
      </c>
      <c r="D35" s="111"/>
      <c r="E35" s="111"/>
      <c r="F35" s="111"/>
      <c r="G35" s="112"/>
      <c r="H35" s="111"/>
      <c r="I35" s="111"/>
      <c r="J35" s="111"/>
      <c r="K35" s="111">
        <v>19.64</v>
      </c>
      <c r="L35" s="111"/>
      <c r="M35" s="111"/>
      <c r="N35" s="111"/>
      <c r="O35" s="111"/>
      <c r="P35" s="111"/>
      <c r="Q35" s="111"/>
      <c r="R35" s="111"/>
      <c r="S35" s="111">
        <v>71.62</v>
      </c>
      <c r="T35" s="111"/>
      <c r="U35" s="111"/>
      <c r="V35" s="111"/>
      <c r="W35" s="111"/>
      <c r="X35" s="111"/>
      <c r="Y35" s="111"/>
      <c r="Z35" s="111"/>
      <c r="AA35" s="114">
        <f>SUM(I35:Z35)</f>
        <v>91.26</v>
      </c>
      <c r="AB35" s="114">
        <v>18.27</v>
      </c>
      <c r="AC35" s="118">
        <f>SUM(AA35:AB35)</f>
        <v>109.53</v>
      </c>
      <c r="AD35" s="95">
        <v>1771</v>
      </c>
      <c r="AE35" s="90"/>
    </row>
    <row r="36" spans="1:35" ht="14" x14ac:dyDescent="0.15">
      <c r="A36" s="133">
        <v>45565</v>
      </c>
      <c r="B36" s="93" t="s">
        <v>2</v>
      </c>
      <c r="C36" s="104"/>
      <c r="D36" s="111"/>
      <c r="E36" s="111"/>
      <c r="F36" s="111"/>
      <c r="G36" s="111">
        <v>49.15</v>
      </c>
      <c r="H36" s="111"/>
      <c r="I36" s="111"/>
      <c r="J36" s="111"/>
      <c r="K36" s="111"/>
      <c r="L36" s="111"/>
      <c r="M36" s="111"/>
      <c r="N36" s="111"/>
      <c r="O36" s="111"/>
      <c r="P36" s="111"/>
      <c r="Q36" s="111"/>
      <c r="R36" s="111"/>
      <c r="S36" s="111"/>
      <c r="T36" s="111"/>
      <c r="U36" s="111"/>
      <c r="V36" s="111"/>
      <c r="W36" s="111"/>
      <c r="X36" s="111"/>
      <c r="Y36" s="111"/>
      <c r="Z36" s="111"/>
      <c r="AA36" s="114"/>
      <c r="AB36" s="114"/>
      <c r="AC36" s="118"/>
      <c r="AD36" s="134"/>
      <c r="AE36" s="90"/>
    </row>
    <row r="37" spans="1:35" ht="14" x14ac:dyDescent="0.15">
      <c r="A37" s="2">
        <v>45580</v>
      </c>
      <c r="B37" s="93" t="s">
        <v>211</v>
      </c>
      <c r="C37" s="104">
        <v>15</v>
      </c>
      <c r="D37" s="135"/>
      <c r="E37" s="135"/>
      <c r="F37" s="112"/>
      <c r="G37" s="112"/>
      <c r="H37" s="111"/>
      <c r="I37" s="111"/>
      <c r="J37" s="111"/>
      <c r="K37" s="111"/>
      <c r="L37" s="111"/>
      <c r="M37" s="111"/>
      <c r="N37" s="111"/>
      <c r="O37" s="111"/>
      <c r="P37" s="111"/>
      <c r="Q37" s="111"/>
      <c r="R37" s="111"/>
      <c r="S37" s="111"/>
      <c r="T37" s="111"/>
      <c r="U37" s="111"/>
      <c r="V37" s="111"/>
      <c r="W37" s="111"/>
      <c r="X37" s="111"/>
      <c r="Y37" s="111"/>
      <c r="Z37" s="111">
        <v>14</v>
      </c>
      <c r="AA37" s="114">
        <f>SUM(I37:Z37)</f>
        <v>14</v>
      </c>
      <c r="AB37" s="114"/>
      <c r="AC37" s="118">
        <f>SUM(AA37:AB37)</f>
        <v>14</v>
      </c>
      <c r="AD37" s="134">
        <v>1772</v>
      </c>
      <c r="AE37" s="90"/>
    </row>
    <row r="38" spans="1:35" ht="14" x14ac:dyDescent="0.15">
      <c r="A38" s="2">
        <v>45580</v>
      </c>
      <c r="B38" s="93" t="s">
        <v>196</v>
      </c>
      <c r="C38" s="104">
        <v>16</v>
      </c>
      <c r="D38" s="135"/>
      <c r="E38" s="135"/>
      <c r="F38" s="112"/>
      <c r="G38" s="112"/>
      <c r="H38" s="135"/>
      <c r="I38" s="111"/>
      <c r="J38" s="111"/>
      <c r="K38" s="111"/>
      <c r="L38" s="111"/>
      <c r="M38" s="111"/>
      <c r="N38" s="111"/>
      <c r="O38" s="111"/>
      <c r="P38" s="111"/>
      <c r="Q38" s="111"/>
      <c r="R38" s="111">
        <v>80</v>
      </c>
      <c r="S38" s="111"/>
      <c r="T38" s="111"/>
      <c r="U38" s="111"/>
      <c r="V38" s="111"/>
      <c r="W38" s="111"/>
      <c r="X38" s="111"/>
      <c r="Y38" s="111"/>
      <c r="Z38" s="111"/>
      <c r="AA38" s="114">
        <f>SUM(I38:Z38)</f>
        <v>80</v>
      </c>
      <c r="AB38" s="114"/>
      <c r="AC38" s="118">
        <f>SUM(AA38:AB38)</f>
        <v>80</v>
      </c>
      <c r="AD38" s="134">
        <v>1773</v>
      </c>
      <c r="AE38" s="90"/>
    </row>
    <row r="39" spans="1:35" ht="14" x14ac:dyDescent="0.15">
      <c r="A39" s="2">
        <v>45580</v>
      </c>
      <c r="B39" s="93" t="s">
        <v>204</v>
      </c>
      <c r="C39" s="104">
        <v>17</v>
      </c>
      <c r="D39" s="111"/>
      <c r="E39" s="111"/>
      <c r="F39" s="111"/>
      <c r="G39" s="113"/>
      <c r="H39" s="111"/>
      <c r="I39" s="111"/>
      <c r="J39" s="111">
        <v>20</v>
      </c>
      <c r="K39" s="111"/>
      <c r="L39" s="111"/>
      <c r="M39" s="111"/>
      <c r="N39" s="111"/>
      <c r="O39" s="111"/>
      <c r="P39" s="111"/>
      <c r="Q39" s="111"/>
      <c r="R39" s="111">
        <v>109.24</v>
      </c>
      <c r="S39" s="111"/>
      <c r="T39" s="111"/>
      <c r="U39" s="111"/>
      <c r="V39" s="111"/>
      <c r="W39" s="111"/>
      <c r="X39" s="111"/>
      <c r="Y39" s="111"/>
      <c r="Z39" s="111"/>
      <c r="AA39" s="114">
        <f>SUM(I39:Z39)</f>
        <v>129.24</v>
      </c>
      <c r="AB39" s="114">
        <v>22.16</v>
      </c>
      <c r="AC39" s="118">
        <f>SUM(AA39:AB39)</f>
        <v>151.4</v>
      </c>
      <c r="AD39" s="134">
        <v>1774</v>
      </c>
      <c r="AE39" s="90"/>
    </row>
    <row r="40" spans="1:35" s="63" customFormat="1" ht="14" x14ac:dyDescent="0.15">
      <c r="A40" s="2">
        <v>45580</v>
      </c>
      <c r="B40" s="93" t="s">
        <v>197</v>
      </c>
      <c r="C40" s="104" t="s">
        <v>198</v>
      </c>
      <c r="D40" s="111"/>
      <c r="E40" s="111"/>
      <c r="F40" s="111"/>
      <c r="G40" s="111"/>
      <c r="H40" s="111"/>
      <c r="I40" s="111">
        <v>717.66</v>
      </c>
      <c r="J40" s="111"/>
      <c r="K40" s="111"/>
      <c r="L40" s="137"/>
      <c r="M40" s="111"/>
      <c r="N40" s="111"/>
      <c r="O40" s="111"/>
      <c r="P40" s="111"/>
      <c r="Q40" s="111"/>
      <c r="R40" s="111"/>
      <c r="S40" s="111"/>
      <c r="T40" s="111"/>
      <c r="U40" s="111"/>
      <c r="V40" s="111"/>
      <c r="W40" s="111"/>
      <c r="X40" s="111"/>
      <c r="Y40" s="111"/>
      <c r="Z40" s="111"/>
      <c r="AA40" s="114">
        <f>SUM(I40:Z40)</f>
        <v>717.66</v>
      </c>
      <c r="AB40" s="114"/>
      <c r="AC40" s="118">
        <f>SUM(AA40:AB40)</f>
        <v>717.66</v>
      </c>
      <c r="AD40" s="134" t="s">
        <v>198</v>
      </c>
      <c r="AE40" s="90"/>
      <c r="AF40"/>
      <c r="AG40"/>
      <c r="AH40"/>
      <c r="AI40"/>
    </row>
    <row r="41" spans="1:35" s="63" customFormat="1" ht="14" x14ac:dyDescent="0.15">
      <c r="A41" s="133">
        <v>45580</v>
      </c>
      <c r="B41" s="93" t="s">
        <v>196</v>
      </c>
      <c r="C41" s="104" t="s">
        <v>198</v>
      </c>
      <c r="D41" s="135"/>
      <c r="E41"/>
      <c r="F41" s="112"/>
      <c r="G41" s="113"/>
      <c r="H41" s="111"/>
      <c r="I41" s="111"/>
      <c r="J41" s="111"/>
      <c r="K41" s="111"/>
      <c r="L41" s="111"/>
      <c r="M41" s="111"/>
      <c r="N41" s="111"/>
      <c r="O41" s="111"/>
      <c r="P41" s="111"/>
      <c r="Q41" s="111"/>
      <c r="R41" s="111"/>
      <c r="S41" s="111"/>
      <c r="T41" s="111">
        <v>866.15</v>
      </c>
      <c r="U41" s="111"/>
      <c r="V41" s="111"/>
      <c r="W41" s="111"/>
      <c r="X41" s="111"/>
      <c r="Y41" s="111"/>
      <c r="Z41" s="111"/>
      <c r="AA41" s="114">
        <f>SUM(I41:Z41)</f>
        <v>866.15</v>
      </c>
      <c r="AB41" s="114"/>
      <c r="AC41" s="118">
        <f>SUM(AA41:AB41)</f>
        <v>866.15</v>
      </c>
      <c r="AD41" s="10" t="s">
        <v>198</v>
      </c>
      <c r="AE41" s="90"/>
      <c r="AF41"/>
      <c r="AG41"/>
      <c r="AH41"/>
      <c r="AI41"/>
    </row>
    <row r="42" spans="1:35" s="63" customFormat="1" ht="14" x14ac:dyDescent="0.15">
      <c r="A42" s="133">
        <v>45596</v>
      </c>
      <c r="B42" s="93" t="s">
        <v>2</v>
      </c>
      <c r="C42" s="104"/>
      <c r="D42" s="111"/>
      <c r="E42" s="111"/>
      <c r="F42" s="111"/>
      <c r="G42" s="111">
        <v>45.17</v>
      </c>
      <c r="H42" s="111"/>
      <c r="I42" s="111"/>
      <c r="J42" s="111"/>
      <c r="K42" s="111"/>
      <c r="L42" s="111"/>
      <c r="M42" s="111"/>
      <c r="N42" s="111"/>
      <c r="O42" s="111"/>
      <c r="P42" s="111"/>
      <c r="Q42" s="111"/>
      <c r="R42" s="111"/>
      <c r="S42" s="111"/>
      <c r="T42" s="111"/>
      <c r="U42" s="111"/>
      <c r="V42" s="111"/>
      <c r="W42" s="111"/>
      <c r="X42" s="111"/>
      <c r="Y42" s="111"/>
      <c r="Z42" s="111"/>
      <c r="AA42" s="114"/>
      <c r="AB42" s="114"/>
      <c r="AC42" s="118"/>
      <c r="AD42" s="134"/>
      <c r="AE42" s="90"/>
      <c r="AF42"/>
      <c r="AG42"/>
      <c r="AH42"/>
      <c r="AI42"/>
    </row>
    <row r="43" spans="1:35" s="63" customFormat="1" ht="14" x14ac:dyDescent="0.15">
      <c r="A43" s="133">
        <v>45597</v>
      </c>
      <c r="B43" s="93" t="s">
        <v>212</v>
      </c>
      <c r="C43" s="104">
        <v>18</v>
      </c>
      <c r="D43" s="113"/>
      <c r="E43" s="113"/>
      <c r="F43" s="113"/>
      <c r="G43" s="113"/>
      <c r="H43" s="111"/>
      <c r="I43" s="111"/>
      <c r="J43" s="111"/>
      <c r="K43" s="111"/>
      <c r="L43" s="111"/>
      <c r="M43" s="111"/>
      <c r="N43" s="111"/>
      <c r="O43" s="111"/>
      <c r="P43" s="111"/>
      <c r="Q43" s="111">
        <v>200</v>
      </c>
      <c r="R43" s="111"/>
      <c r="S43" s="111"/>
      <c r="T43" s="111"/>
      <c r="U43" s="111"/>
      <c r="V43" s="111"/>
      <c r="W43" s="111"/>
      <c r="X43" s="111"/>
      <c r="Y43" s="111"/>
      <c r="Z43" s="111"/>
      <c r="AA43" s="114">
        <f t="shared" ref="AA43:AA51" si="2">SUM(I43:Z43)</f>
        <v>200</v>
      </c>
      <c r="AB43" s="114"/>
      <c r="AC43" s="118">
        <f t="shared" ref="AC43:AC51" si="3">SUM(AA43:AB43)</f>
        <v>200</v>
      </c>
      <c r="AD43" s="134">
        <v>1775</v>
      </c>
      <c r="AE43" s="90"/>
      <c r="AF43"/>
      <c r="AG43"/>
      <c r="AH43"/>
      <c r="AI43"/>
    </row>
    <row r="44" spans="1:35" ht="14" x14ac:dyDescent="0.15">
      <c r="A44" s="133">
        <v>45607</v>
      </c>
      <c r="B44" s="93" t="s">
        <v>196</v>
      </c>
      <c r="C44" s="104">
        <v>19</v>
      </c>
      <c r="D44" s="111"/>
      <c r="E44" s="111"/>
      <c r="F44" s="111"/>
      <c r="G44" s="111"/>
      <c r="H44" s="111"/>
      <c r="I44" s="111"/>
      <c r="J44" s="111"/>
      <c r="K44" s="111"/>
      <c r="L44" s="111"/>
      <c r="M44" s="111"/>
      <c r="N44" s="111"/>
      <c r="O44" s="111"/>
      <c r="P44" s="111"/>
      <c r="Q44" s="111"/>
      <c r="R44" s="111">
        <v>50</v>
      </c>
      <c r="S44" s="111"/>
      <c r="T44" s="111"/>
      <c r="U44" s="111"/>
      <c r="V44" s="111"/>
      <c r="W44" s="111"/>
      <c r="X44" s="111"/>
      <c r="Y44" s="111"/>
      <c r="Z44" s="111"/>
      <c r="AA44" s="114">
        <f t="shared" si="2"/>
        <v>50</v>
      </c>
      <c r="AB44" s="114"/>
      <c r="AC44" s="118">
        <f t="shared" si="3"/>
        <v>50</v>
      </c>
      <c r="AD44" s="95">
        <v>1776</v>
      </c>
      <c r="AE44" s="90"/>
    </row>
    <row r="45" spans="1:35" ht="12.75" customHeight="1" x14ac:dyDescent="0.15">
      <c r="A45" s="133">
        <v>45615</v>
      </c>
      <c r="B45" s="93" t="s">
        <v>204</v>
      </c>
      <c r="C45" s="104">
        <v>20</v>
      </c>
      <c r="D45" s="113"/>
      <c r="E45" s="135"/>
      <c r="F45" s="113"/>
      <c r="G45" s="113"/>
      <c r="H45" s="111"/>
      <c r="I45" s="111"/>
      <c r="J45" s="111"/>
      <c r="K45" s="111"/>
      <c r="L45" s="111"/>
      <c r="M45" s="111"/>
      <c r="N45" s="111"/>
      <c r="O45" s="111">
        <v>6.8</v>
      </c>
      <c r="P45" s="111"/>
      <c r="Q45" s="111"/>
      <c r="R45" s="111"/>
      <c r="S45" s="111">
        <v>88.98</v>
      </c>
      <c r="T45" s="111"/>
      <c r="U45" s="111"/>
      <c r="V45" s="111"/>
      <c r="W45" s="111"/>
      <c r="X45" s="111"/>
      <c r="Y45" s="111"/>
      <c r="Z45" s="111"/>
      <c r="AA45" s="114">
        <f t="shared" si="2"/>
        <v>95.78</v>
      </c>
      <c r="AB45" s="114"/>
      <c r="AC45" s="118">
        <f t="shared" si="3"/>
        <v>95.78</v>
      </c>
      <c r="AD45" s="134">
        <v>1777</v>
      </c>
      <c r="AE45" s="90"/>
    </row>
    <row r="46" spans="1:35" ht="14" x14ac:dyDescent="0.15">
      <c r="A46" s="133">
        <v>45615</v>
      </c>
      <c r="B46" s="93" t="s">
        <v>196</v>
      </c>
      <c r="C46" s="104" t="s">
        <v>198</v>
      </c>
      <c r="D46" s="111"/>
      <c r="E46" s="113"/>
      <c r="F46" s="111"/>
      <c r="G46" s="111"/>
      <c r="H46" s="111"/>
      <c r="I46" s="111"/>
      <c r="J46" s="111"/>
      <c r="K46" s="111"/>
      <c r="L46" s="111"/>
      <c r="M46" s="111"/>
      <c r="N46" s="111"/>
      <c r="O46" s="111"/>
      <c r="P46" s="111"/>
      <c r="Q46" s="111"/>
      <c r="R46" s="111"/>
      <c r="S46" s="111"/>
      <c r="T46" s="111">
        <v>866.15</v>
      </c>
      <c r="U46" s="111"/>
      <c r="V46" s="111"/>
      <c r="W46" s="111"/>
      <c r="X46" s="111"/>
      <c r="Y46" s="111"/>
      <c r="Z46" s="111"/>
      <c r="AA46" s="114">
        <f t="shared" si="2"/>
        <v>866.15</v>
      </c>
      <c r="AB46" s="114"/>
      <c r="AC46" s="118">
        <f t="shared" si="3"/>
        <v>866.15</v>
      </c>
      <c r="AD46" s="134" t="s">
        <v>198</v>
      </c>
      <c r="AE46" s="90"/>
    </row>
    <row r="47" spans="1:35" ht="14" x14ac:dyDescent="0.15">
      <c r="A47" s="133">
        <v>45615</v>
      </c>
      <c r="B47" s="93" t="s">
        <v>197</v>
      </c>
      <c r="C47" s="104" t="s">
        <v>198</v>
      </c>
      <c r="D47" s="111"/>
      <c r="E47" s="111"/>
      <c r="F47" s="111"/>
      <c r="G47" s="111"/>
      <c r="H47" s="111"/>
      <c r="I47" s="111">
        <v>717.66</v>
      </c>
      <c r="J47" s="111"/>
      <c r="K47" s="111"/>
      <c r="L47" s="111"/>
      <c r="M47" s="138"/>
      <c r="N47" s="111"/>
      <c r="O47" s="111"/>
      <c r="P47" s="111"/>
      <c r="Q47" s="111"/>
      <c r="R47" s="111"/>
      <c r="S47" s="111"/>
      <c r="T47" s="111"/>
      <c r="U47" s="111"/>
      <c r="V47" s="111"/>
      <c r="W47" s="111"/>
      <c r="X47" s="111"/>
      <c r="Y47" s="111"/>
      <c r="Z47" s="111"/>
      <c r="AA47" s="114">
        <f t="shared" si="2"/>
        <v>717.66</v>
      </c>
      <c r="AB47" s="114"/>
      <c r="AC47" s="118">
        <f t="shared" si="3"/>
        <v>717.66</v>
      </c>
      <c r="AD47" s="134" t="s">
        <v>198</v>
      </c>
      <c r="AE47" s="90"/>
    </row>
    <row r="48" spans="1:35" ht="14" x14ac:dyDescent="0.15">
      <c r="A48" s="133">
        <v>45616</v>
      </c>
      <c r="B48" s="93" t="s">
        <v>213</v>
      </c>
      <c r="C48" s="104">
        <v>21</v>
      </c>
      <c r="D48" s="135"/>
      <c r="E48" s="111"/>
      <c r="F48" s="112"/>
      <c r="G48" s="112"/>
      <c r="H48" s="111"/>
      <c r="I48" s="111"/>
      <c r="J48" s="111"/>
      <c r="K48" s="111"/>
      <c r="L48" s="111"/>
      <c r="M48" s="111"/>
      <c r="N48" s="111"/>
      <c r="O48" s="111"/>
      <c r="P48" s="111"/>
      <c r="Q48" s="111"/>
      <c r="R48" s="111"/>
      <c r="S48" s="111">
        <v>50</v>
      </c>
      <c r="T48" s="111"/>
      <c r="U48" s="111"/>
      <c r="V48" s="111"/>
      <c r="W48" s="111"/>
      <c r="X48" s="111"/>
      <c r="Y48" s="111"/>
      <c r="Z48" s="111"/>
      <c r="AA48" s="114">
        <f t="shared" si="2"/>
        <v>50</v>
      </c>
      <c r="AB48" s="114"/>
      <c r="AC48" s="118">
        <f t="shared" si="3"/>
        <v>50</v>
      </c>
      <c r="AD48" s="10">
        <v>1778</v>
      </c>
      <c r="AE48" s="90"/>
    </row>
    <row r="49" spans="1:32" ht="14" x14ac:dyDescent="0.15">
      <c r="A49" s="133">
        <v>45616</v>
      </c>
      <c r="B49" s="93" t="s">
        <v>214</v>
      </c>
      <c r="C49" s="104">
        <v>22</v>
      </c>
      <c r="D49" s="111"/>
      <c r="E49" s="135"/>
      <c r="F49" s="111"/>
      <c r="G49" s="113"/>
      <c r="H49" s="111"/>
      <c r="I49" s="111"/>
      <c r="J49" s="111"/>
      <c r="K49" s="111"/>
      <c r="L49" s="111"/>
      <c r="M49" s="111"/>
      <c r="N49" s="111"/>
      <c r="O49" s="111"/>
      <c r="P49" s="111"/>
      <c r="Q49" s="111"/>
      <c r="R49" s="111"/>
      <c r="S49" s="111">
        <v>50</v>
      </c>
      <c r="T49" s="111"/>
      <c r="U49" s="111"/>
      <c r="V49" s="111"/>
      <c r="W49" s="111"/>
      <c r="X49" s="111"/>
      <c r="Y49" s="111"/>
      <c r="Z49" s="111"/>
      <c r="AA49" s="114">
        <f t="shared" si="2"/>
        <v>50</v>
      </c>
      <c r="AB49" s="114"/>
      <c r="AC49" s="118">
        <f t="shared" si="3"/>
        <v>50</v>
      </c>
      <c r="AD49" s="95">
        <v>1779</v>
      </c>
      <c r="AE49" s="90"/>
    </row>
    <row r="50" spans="1:32" ht="14" x14ac:dyDescent="0.15">
      <c r="A50" s="133">
        <v>45621</v>
      </c>
      <c r="B50" s="93" t="s">
        <v>204</v>
      </c>
      <c r="C50" s="104">
        <v>23</v>
      </c>
      <c r="D50" s="135"/>
      <c r="E50" s="111"/>
      <c r="F50" s="112"/>
      <c r="G50" s="112"/>
      <c r="H50" s="111"/>
      <c r="I50" s="111"/>
      <c r="J50" s="111"/>
      <c r="K50" s="111">
        <v>10.41</v>
      </c>
      <c r="L50" s="111"/>
      <c r="M50" s="111"/>
      <c r="N50" s="111"/>
      <c r="O50" s="111"/>
      <c r="P50" s="111"/>
      <c r="Q50" s="111"/>
      <c r="R50" s="111"/>
      <c r="S50" s="111">
        <v>100</v>
      </c>
      <c r="T50" s="111"/>
      <c r="U50" s="111"/>
      <c r="V50" s="111"/>
      <c r="W50" s="111"/>
      <c r="X50" s="111"/>
      <c r="Y50" s="111"/>
      <c r="Z50" s="111"/>
      <c r="AA50" s="114">
        <f t="shared" si="2"/>
        <v>110.41</v>
      </c>
      <c r="AB50" s="114">
        <v>2.04</v>
      </c>
      <c r="AC50" s="118">
        <f t="shared" si="3"/>
        <v>112.45</v>
      </c>
      <c r="AD50" s="95">
        <v>1780</v>
      </c>
    </row>
    <row r="51" spans="1:32" ht="14" x14ac:dyDescent="0.15">
      <c r="A51" s="133">
        <v>45621</v>
      </c>
      <c r="B51" s="93" t="s">
        <v>205</v>
      </c>
      <c r="C51" s="104">
        <v>24</v>
      </c>
      <c r="D51" s="111"/>
      <c r="E51" s="135"/>
      <c r="F51" s="113"/>
      <c r="G51" s="112"/>
      <c r="H51" s="111"/>
      <c r="I51" s="111"/>
      <c r="J51" s="111"/>
      <c r="K51" s="111"/>
      <c r="L51" s="111"/>
      <c r="M51" s="111"/>
      <c r="N51" s="111"/>
      <c r="O51" s="111"/>
      <c r="P51" s="111"/>
      <c r="Q51" s="111"/>
      <c r="R51" s="111">
        <v>750</v>
      </c>
      <c r="S51" s="111"/>
      <c r="T51" s="111"/>
      <c r="U51" s="111"/>
      <c r="V51" s="111"/>
      <c r="W51" s="111"/>
      <c r="X51" s="111"/>
      <c r="Y51" s="111"/>
      <c r="Z51" s="111"/>
      <c r="AA51" s="114">
        <f t="shared" si="2"/>
        <v>750</v>
      </c>
      <c r="AB51" s="114">
        <v>150</v>
      </c>
      <c r="AC51" s="118">
        <f t="shared" si="3"/>
        <v>900</v>
      </c>
      <c r="AD51" s="71">
        <v>1781</v>
      </c>
      <c r="AE51" s="90"/>
    </row>
    <row r="52" spans="1:32" ht="14" x14ac:dyDescent="0.15">
      <c r="A52" s="133">
        <v>45625</v>
      </c>
      <c r="B52" s="93" t="s">
        <v>2</v>
      </c>
      <c r="C52" s="104"/>
      <c r="D52" s="111"/>
      <c r="E52" s="111"/>
      <c r="F52" s="111"/>
      <c r="G52" s="111">
        <v>38.69</v>
      </c>
      <c r="H52" s="111"/>
      <c r="I52" s="111"/>
      <c r="J52" s="111"/>
      <c r="K52" s="111"/>
      <c r="L52" s="111"/>
      <c r="M52" s="111"/>
      <c r="N52" s="111"/>
      <c r="O52" s="111"/>
      <c r="P52" s="111"/>
      <c r="Q52" s="111"/>
      <c r="R52" s="111"/>
      <c r="S52" s="111"/>
      <c r="T52" s="111"/>
      <c r="U52" s="111"/>
      <c r="V52" s="111"/>
      <c r="W52" s="111"/>
      <c r="X52" s="111"/>
      <c r="Y52" s="111"/>
      <c r="Z52" s="111"/>
      <c r="AA52" s="114"/>
      <c r="AB52" s="114"/>
      <c r="AC52" s="118"/>
      <c r="AD52" s="134"/>
      <c r="AE52" s="90"/>
    </row>
    <row r="53" spans="1:32" ht="14" x14ac:dyDescent="0.15">
      <c r="A53" s="133">
        <v>45643</v>
      </c>
      <c r="B53" s="93" t="s">
        <v>196</v>
      </c>
      <c r="C53" s="104" t="s">
        <v>198</v>
      </c>
      <c r="D53" s="111"/>
      <c r="E53" s="111"/>
      <c r="F53" s="111"/>
      <c r="G53" s="111"/>
      <c r="H53" s="111"/>
      <c r="I53" s="111"/>
      <c r="J53" s="111"/>
      <c r="K53" s="111"/>
      <c r="L53" s="137"/>
      <c r="M53" s="111"/>
      <c r="N53" s="111"/>
      <c r="O53" s="111"/>
      <c r="P53" s="111"/>
      <c r="Q53" s="111"/>
      <c r="R53" s="111"/>
      <c r="S53" s="111"/>
      <c r="T53" s="111">
        <v>866.15</v>
      </c>
      <c r="U53" s="111"/>
      <c r="V53" s="111"/>
      <c r="W53" s="111"/>
      <c r="X53" s="111"/>
      <c r="Y53" s="111"/>
      <c r="Z53" s="111"/>
      <c r="AA53" s="114">
        <f>SUM(I53:Z53)</f>
        <v>866.15</v>
      </c>
      <c r="AB53" s="114"/>
      <c r="AC53" s="118">
        <f>SUM(AA53:AB53)</f>
        <v>866.15</v>
      </c>
      <c r="AD53" s="95" t="s">
        <v>198</v>
      </c>
      <c r="AE53" s="90"/>
    </row>
    <row r="54" spans="1:32" ht="14" x14ac:dyDescent="0.15">
      <c r="A54" s="133">
        <v>45643</v>
      </c>
      <c r="B54" s="93" t="s">
        <v>197</v>
      </c>
      <c r="C54" s="25" t="s">
        <v>198</v>
      </c>
      <c r="D54" s="111"/>
      <c r="E54" s="111"/>
      <c r="F54" s="112"/>
      <c r="G54" s="112"/>
      <c r="H54" s="111"/>
      <c r="I54" s="111">
        <v>717.66</v>
      </c>
      <c r="J54" s="111"/>
      <c r="K54" s="111"/>
      <c r="L54" s="111"/>
      <c r="M54" s="111"/>
      <c r="N54" s="111"/>
      <c r="O54" s="111"/>
      <c r="P54" s="111"/>
      <c r="Q54" s="111"/>
      <c r="R54" s="111"/>
      <c r="S54" s="111"/>
      <c r="T54" s="111"/>
      <c r="U54" s="111"/>
      <c r="V54" s="111"/>
      <c r="W54" s="111"/>
      <c r="X54" s="111"/>
      <c r="Y54" s="111"/>
      <c r="Z54" s="111"/>
      <c r="AA54" s="114">
        <f>SUM(I54:Z54)</f>
        <v>717.66</v>
      </c>
      <c r="AB54" s="114"/>
      <c r="AC54" s="118">
        <f>SUM(AA54:AB54)</f>
        <v>717.66</v>
      </c>
      <c r="AD54" s="10" t="s">
        <v>198</v>
      </c>
      <c r="AE54" s="90"/>
    </row>
    <row r="55" spans="1:32" ht="14" x14ac:dyDescent="0.15">
      <c r="A55" s="133">
        <v>45643</v>
      </c>
      <c r="B55" s="93" t="s">
        <v>215</v>
      </c>
      <c r="C55" s="104">
        <v>25</v>
      </c>
      <c r="D55" s="135"/>
      <c r="E55" s="113"/>
      <c r="F55" s="112"/>
      <c r="G55" s="111"/>
      <c r="H55" s="111"/>
      <c r="I55" s="111"/>
      <c r="J55" s="111">
        <v>125</v>
      </c>
      <c r="K55" s="111"/>
      <c r="L55" s="111"/>
      <c r="M55" s="111"/>
      <c r="N55" s="111"/>
      <c r="O55" s="111"/>
      <c r="P55" s="111"/>
      <c r="Q55" s="111"/>
      <c r="R55" s="111"/>
      <c r="S55" s="111"/>
      <c r="T55" s="111"/>
      <c r="U55" s="111"/>
      <c r="V55" s="111"/>
      <c r="W55" s="111"/>
      <c r="X55" s="111"/>
      <c r="Y55" s="111"/>
      <c r="Z55" s="111"/>
      <c r="AA55" s="114">
        <f>SUM(I55:Z55)</f>
        <v>125</v>
      </c>
      <c r="AB55" s="114"/>
      <c r="AC55" s="118">
        <f>SUM(AA55:AB55)</f>
        <v>125</v>
      </c>
      <c r="AD55" s="134">
        <v>1782</v>
      </c>
      <c r="AE55" s="90"/>
    </row>
    <row r="56" spans="1:32" ht="14" x14ac:dyDescent="0.15">
      <c r="A56" s="133">
        <v>45643</v>
      </c>
      <c r="B56" s="93" t="s">
        <v>204</v>
      </c>
      <c r="C56" s="104">
        <v>26</v>
      </c>
      <c r="D56" s="111"/>
      <c r="E56" s="111"/>
      <c r="F56" s="111"/>
      <c r="G56" s="111"/>
      <c r="H56" s="111"/>
      <c r="I56" s="111"/>
      <c r="J56" s="111"/>
      <c r="K56" s="111">
        <v>2</v>
      </c>
      <c r="L56" s="137"/>
      <c r="M56" s="111"/>
      <c r="N56" s="111"/>
      <c r="O56" s="111"/>
      <c r="P56" s="111"/>
      <c r="Q56" s="111"/>
      <c r="R56" s="111"/>
      <c r="S56" s="111">
        <v>17.309999999999999</v>
      </c>
      <c r="T56" s="111"/>
      <c r="U56" s="111"/>
      <c r="V56" s="111"/>
      <c r="W56" s="111"/>
      <c r="X56" s="111"/>
      <c r="Y56" s="111"/>
      <c r="Z56" s="111"/>
      <c r="AA56" s="114">
        <f>SUM(I56:Z56)</f>
        <v>19.309999999999999</v>
      </c>
      <c r="AB56" s="114">
        <v>1.66</v>
      </c>
      <c r="AC56" s="118">
        <f>SUM(AA56:AB56)</f>
        <v>20.97</v>
      </c>
      <c r="AD56" s="134">
        <v>1783</v>
      </c>
      <c r="AE56" s="90"/>
    </row>
    <row r="57" spans="1:32" ht="14" x14ac:dyDescent="0.15">
      <c r="A57" s="133">
        <v>45657</v>
      </c>
      <c r="B57" s="93" t="s">
        <v>2</v>
      </c>
      <c r="C57" s="104"/>
      <c r="D57" s="111"/>
      <c r="E57" s="111"/>
      <c r="F57" s="111"/>
      <c r="G57" s="111">
        <v>40.4</v>
      </c>
      <c r="H57" s="111"/>
      <c r="I57" s="111"/>
      <c r="J57" s="111"/>
      <c r="K57" s="111"/>
      <c r="L57" s="111"/>
      <c r="M57" s="111"/>
      <c r="N57" s="111"/>
      <c r="O57" s="111"/>
      <c r="P57" s="111"/>
      <c r="Q57" s="111"/>
      <c r="R57" s="111"/>
      <c r="S57" s="111"/>
      <c r="T57" s="111"/>
      <c r="U57" s="111"/>
      <c r="V57" s="111"/>
      <c r="W57" s="111"/>
      <c r="X57" s="111"/>
      <c r="Y57" s="111"/>
      <c r="Z57" s="111"/>
      <c r="AA57" s="114"/>
      <c r="AB57" s="114"/>
      <c r="AC57" s="118"/>
      <c r="AD57" s="134"/>
      <c r="AE57" s="90"/>
    </row>
    <row r="58" spans="1:32" ht="14" x14ac:dyDescent="0.15">
      <c r="A58" s="133">
        <v>45678</v>
      </c>
      <c r="B58" s="93" t="s">
        <v>204</v>
      </c>
      <c r="C58" s="104">
        <v>27</v>
      </c>
      <c r="D58" s="135"/>
      <c r="E58" s="113"/>
      <c r="F58" s="135"/>
      <c r="G58" s="112"/>
      <c r="H58" s="111"/>
      <c r="I58" s="111"/>
      <c r="J58" s="111"/>
      <c r="K58" s="111"/>
      <c r="L58" s="111"/>
      <c r="M58" s="111"/>
      <c r="N58" s="111"/>
      <c r="O58" s="111"/>
      <c r="P58" s="111"/>
      <c r="Q58" s="111"/>
      <c r="R58" s="111"/>
      <c r="S58" s="111"/>
      <c r="T58" s="111"/>
      <c r="U58" s="111"/>
      <c r="V58" s="111">
        <v>40</v>
      </c>
      <c r="W58" s="111"/>
      <c r="X58" s="111"/>
      <c r="Y58" s="111"/>
      <c r="Z58" s="111"/>
      <c r="AA58" s="114">
        <f>SUM(I58:Z58)</f>
        <v>40</v>
      </c>
      <c r="AB58" s="114"/>
      <c r="AC58" s="118">
        <f>SUM(AA58:AB58)</f>
        <v>40</v>
      </c>
      <c r="AD58" s="134">
        <v>1784</v>
      </c>
      <c r="AE58" s="90"/>
    </row>
    <row r="59" spans="1:32" ht="14" x14ac:dyDescent="0.15">
      <c r="A59" s="133">
        <v>45678</v>
      </c>
      <c r="B59" s="93" t="s">
        <v>197</v>
      </c>
      <c r="C59" s="104" t="s">
        <v>198</v>
      </c>
      <c r="D59" s="111"/>
      <c r="E59" s="111"/>
      <c r="F59" s="111"/>
      <c r="G59" s="111"/>
      <c r="H59" s="111"/>
      <c r="I59" s="111">
        <v>717.66</v>
      </c>
      <c r="J59" s="111"/>
      <c r="K59" s="111"/>
      <c r="L59" s="111"/>
      <c r="M59" s="111"/>
      <c r="N59" s="111"/>
      <c r="O59" s="111"/>
      <c r="P59" s="111"/>
      <c r="Q59" s="111"/>
      <c r="R59" s="111"/>
      <c r="S59" s="111"/>
      <c r="T59" s="111"/>
      <c r="U59" s="111"/>
      <c r="V59" s="111"/>
      <c r="W59" s="111"/>
      <c r="X59" s="111"/>
      <c r="Y59" s="111"/>
      <c r="Z59" s="111"/>
      <c r="AA59" s="114">
        <f>SUM(I59:Z59)</f>
        <v>717.66</v>
      </c>
      <c r="AB59" s="114"/>
      <c r="AC59" s="118">
        <f>SUM(AA59:AB59)</f>
        <v>717.66</v>
      </c>
      <c r="AD59" s="134" t="s">
        <v>198</v>
      </c>
      <c r="AE59" s="90"/>
    </row>
    <row r="60" spans="1:32" ht="14" x14ac:dyDescent="0.15">
      <c r="A60" s="133">
        <v>45678</v>
      </c>
      <c r="B60" s="93" t="s">
        <v>196</v>
      </c>
      <c r="C60" s="104" t="s">
        <v>198</v>
      </c>
      <c r="D60" s="111"/>
      <c r="E60" s="140"/>
      <c r="F60" s="111"/>
      <c r="G60" s="111"/>
      <c r="H60" s="111"/>
      <c r="I60" s="111"/>
      <c r="J60" s="111"/>
      <c r="K60" s="111"/>
      <c r="L60" s="111"/>
      <c r="M60" s="111"/>
      <c r="N60" s="111"/>
      <c r="O60" s="111"/>
      <c r="P60" s="111"/>
      <c r="Q60" s="111"/>
      <c r="R60" s="111"/>
      <c r="S60" s="111"/>
      <c r="T60" s="111">
        <v>866.15</v>
      </c>
      <c r="U60" s="111"/>
      <c r="V60" s="111"/>
      <c r="W60" s="111"/>
      <c r="X60" s="111"/>
      <c r="Y60" s="111"/>
      <c r="Z60" s="111"/>
      <c r="AA60" s="114">
        <f>SUM(I60:Z60)</f>
        <v>866.15</v>
      </c>
      <c r="AB60" s="114"/>
      <c r="AC60" s="118">
        <f>SUM(AA60:AB60)</f>
        <v>866.15</v>
      </c>
      <c r="AD60" s="134" t="s">
        <v>198</v>
      </c>
      <c r="AE60" s="90"/>
    </row>
    <row r="61" spans="1:32" ht="14" x14ac:dyDescent="0.15">
      <c r="A61" s="133">
        <v>45688</v>
      </c>
      <c r="B61" s="93" t="s">
        <v>2</v>
      </c>
      <c r="C61" s="25"/>
      <c r="D61" s="111"/>
      <c r="E61" s="113"/>
      <c r="F61" s="113"/>
      <c r="G61" s="112">
        <v>35.68</v>
      </c>
      <c r="H61" s="111"/>
      <c r="I61" s="111"/>
      <c r="J61" s="111"/>
      <c r="K61" s="111"/>
      <c r="L61" s="111"/>
      <c r="M61" s="111"/>
      <c r="N61" s="111"/>
      <c r="O61" s="111"/>
      <c r="P61" s="111"/>
      <c r="Q61" s="111"/>
      <c r="R61" s="111"/>
      <c r="S61" s="111"/>
      <c r="T61" s="111"/>
      <c r="U61" s="111"/>
      <c r="V61" s="111"/>
      <c r="W61" s="111"/>
      <c r="X61" s="111"/>
      <c r="Y61" s="111"/>
      <c r="Z61" s="111"/>
      <c r="AA61" s="114"/>
      <c r="AB61" s="114"/>
      <c r="AC61" s="118"/>
      <c r="AD61" s="90"/>
      <c r="AE61" s="90"/>
      <c r="AF61" s="90"/>
    </row>
    <row r="62" spans="1:32" ht="14.25" customHeight="1" x14ac:dyDescent="0.15">
      <c r="A62" s="133">
        <v>45706</v>
      </c>
      <c r="B62" s="93" t="s">
        <v>197</v>
      </c>
      <c r="C62" s="104" t="s">
        <v>198</v>
      </c>
      <c r="D62" s="111"/>
      <c r="E62" s="111"/>
      <c r="F62" s="113"/>
      <c r="G62" s="112"/>
      <c r="H62" s="111"/>
      <c r="I62" s="111">
        <v>717.66</v>
      </c>
      <c r="J62" s="111"/>
      <c r="K62" s="111"/>
      <c r="L62" s="111"/>
      <c r="M62" s="111"/>
      <c r="N62" s="111"/>
      <c r="O62" s="111"/>
      <c r="P62" s="111"/>
      <c r="Q62" s="111"/>
      <c r="R62" s="111"/>
      <c r="S62" s="111"/>
      <c r="T62" s="111"/>
      <c r="U62" s="111"/>
      <c r="V62" s="111"/>
      <c r="W62" s="111"/>
      <c r="X62" s="111"/>
      <c r="Y62" s="111"/>
      <c r="Z62" s="111"/>
      <c r="AA62" s="114">
        <f>SUM(I62:Z62)</f>
        <v>717.66</v>
      </c>
      <c r="AB62" s="114"/>
      <c r="AC62" s="118">
        <f>SUM(AA62:AB62)</f>
        <v>717.66</v>
      </c>
      <c r="AD62" s="95" t="s">
        <v>198</v>
      </c>
      <c r="AE62" s="90"/>
      <c r="AF62" t="s">
        <v>104</v>
      </c>
    </row>
    <row r="63" spans="1:32" ht="14" x14ac:dyDescent="0.15">
      <c r="A63" s="133">
        <v>45706</v>
      </c>
      <c r="B63" s="93" t="s">
        <v>196</v>
      </c>
      <c r="C63" s="104" t="s">
        <v>198</v>
      </c>
      <c r="D63" s="111"/>
      <c r="E63" s="113"/>
      <c r="F63" s="111"/>
      <c r="G63" s="111"/>
      <c r="H63" s="111"/>
      <c r="I63" s="111"/>
      <c r="J63" s="111"/>
      <c r="K63" s="111"/>
      <c r="L63" s="111"/>
      <c r="M63" s="111"/>
      <c r="N63" s="111"/>
      <c r="O63" s="111"/>
      <c r="P63" s="111"/>
      <c r="Q63" s="111"/>
      <c r="R63" s="111"/>
      <c r="S63" s="111"/>
      <c r="T63" s="111">
        <v>866.15</v>
      </c>
      <c r="U63" s="111"/>
      <c r="V63" s="111"/>
      <c r="W63" s="111"/>
      <c r="X63" s="111"/>
      <c r="Y63" s="111"/>
      <c r="Z63" s="111"/>
      <c r="AA63" s="114">
        <f>SUM(I63:Z63)</f>
        <v>866.15</v>
      </c>
      <c r="AB63" s="114"/>
      <c r="AC63" s="118">
        <f>SUM(AA63:AB63)</f>
        <v>866.15</v>
      </c>
      <c r="AD63" s="134" t="s">
        <v>198</v>
      </c>
      <c r="AE63" s="90"/>
    </row>
    <row r="64" spans="1:32" ht="14" x14ac:dyDescent="0.15">
      <c r="A64" s="133">
        <v>45707</v>
      </c>
      <c r="B64" s="93" t="s">
        <v>203</v>
      </c>
      <c r="C64" s="25">
        <v>28</v>
      </c>
      <c r="D64" s="111"/>
      <c r="E64" s="111"/>
      <c r="F64" s="112"/>
      <c r="G64" s="112"/>
      <c r="H64" s="111"/>
      <c r="I64" s="111"/>
      <c r="J64" s="111"/>
      <c r="K64" s="111"/>
      <c r="L64" s="111"/>
      <c r="M64" s="111"/>
      <c r="N64" s="111"/>
      <c r="O64" s="111"/>
      <c r="P64" s="111"/>
      <c r="Q64" s="111"/>
      <c r="R64" s="111"/>
      <c r="S64" s="111"/>
      <c r="T64" s="111"/>
      <c r="U64" s="111"/>
      <c r="V64" s="111">
        <v>60</v>
      </c>
      <c r="W64" s="111"/>
      <c r="X64" s="111"/>
      <c r="Y64" s="111"/>
      <c r="Z64" s="111"/>
      <c r="AA64" s="114">
        <f>SUM(I64:Z64)</f>
        <v>60</v>
      </c>
      <c r="AB64" s="114"/>
      <c r="AC64" s="118">
        <f>SUM(AA64:AB64)</f>
        <v>60</v>
      </c>
      <c r="AD64" s="10">
        <v>1785</v>
      </c>
      <c r="AE64" s="90"/>
    </row>
    <row r="65" spans="1:31" ht="14" x14ac:dyDescent="0.15">
      <c r="A65" s="133">
        <v>45713</v>
      </c>
      <c r="B65" s="93" t="s">
        <v>216</v>
      </c>
      <c r="C65" s="104">
        <v>29</v>
      </c>
      <c r="D65" s="111"/>
      <c r="E65" s="111"/>
      <c r="F65" s="111"/>
      <c r="G65" s="111"/>
      <c r="H65" s="111"/>
      <c r="I65" s="111"/>
      <c r="J65" s="111"/>
      <c r="K65" s="111"/>
      <c r="L65" s="111"/>
      <c r="M65" s="111"/>
      <c r="N65" s="111"/>
      <c r="O65" s="111"/>
      <c r="P65" s="111"/>
      <c r="Q65" s="111"/>
      <c r="R65" s="111"/>
      <c r="S65" s="111">
        <v>2210</v>
      </c>
      <c r="T65" s="111"/>
      <c r="U65" s="111"/>
      <c r="V65" s="111"/>
      <c r="W65" s="111"/>
      <c r="X65" s="111"/>
      <c r="Y65" s="111"/>
      <c r="Z65" s="111"/>
      <c r="AA65" s="114">
        <f>SUM(I65:Z65)</f>
        <v>2210</v>
      </c>
      <c r="AB65" s="114">
        <v>442</v>
      </c>
      <c r="AC65" s="118">
        <f>SUM(AA65:AB65)</f>
        <v>2652</v>
      </c>
      <c r="AD65" s="134">
        <v>1786</v>
      </c>
      <c r="AE65" s="90"/>
    </row>
    <row r="66" spans="1:31" ht="14" x14ac:dyDescent="0.15">
      <c r="A66" s="133">
        <v>45716</v>
      </c>
      <c r="B66" s="93" t="s">
        <v>2</v>
      </c>
      <c r="C66" s="25"/>
      <c r="D66" s="111"/>
      <c r="E66" s="113"/>
      <c r="F66" s="113"/>
      <c r="G66" s="112">
        <v>28.92</v>
      </c>
      <c r="H66" s="111"/>
      <c r="I66" s="111"/>
      <c r="J66" s="111"/>
      <c r="K66" s="111"/>
      <c r="L66" s="111"/>
      <c r="M66" s="111"/>
      <c r="N66" s="111"/>
      <c r="O66" s="111"/>
      <c r="P66" s="111"/>
      <c r="Q66" s="111"/>
      <c r="R66" s="111"/>
      <c r="S66" s="111"/>
      <c r="T66" s="111"/>
      <c r="U66" s="111"/>
      <c r="V66" s="111"/>
      <c r="W66" s="111"/>
      <c r="X66" s="111"/>
      <c r="Y66" s="111"/>
      <c r="Z66" s="111"/>
      <c r="AA66" s="114"/>
      <c r="AB66" s="114"/>
      <c r="AC66" s="118"/>
      <c r="AD66" s="90"/>
      <c r="AE66" s="90"/>
    </row>
    <row r="67" spans="1:31" ht="14" x14ac:dyDescent="0.15">
      <c r="A67" s="133">
        <v>45727</v>
      </c>
      <c r="B67" s="93" t="s">
        <v>217</v>
      </c>
      <c r="C67" s="104">
        <v>30</v>
      </c>
      <c r="D67" s="111"/>
      <c r="E67" s="113"/>
      <c r="F67" s="111"/>
      <c r="G67" s="111"/>
      <c r="H67" s="111"/>
      <c r="I67" s="111"/>
      <c r="J67" s="111"/>
      <c r="K67" s="111"/>
      <c r="L67" s="111"/>
      <c r="M67" s="111"/>
      <c r="N67" s="111"/>
      <c r="O67" s="111"/>
      <c r="P67" s="111"/>
      <c r="Q67" s="111"/>
      <c r="R67" s="111"/>
      <c r="S67" s="111"/>
      <c r="T67" s="111"/>
      <c r="U67" s="111">
        <v>100</v>
      </c>
      <c r="V67" s="111"/>
      <c r="W67" s="111"/>
      <c r="X67" s="111"/>
      <c r="Y67" s="111"/>
      <c r="Z67" s="111"/>
      <c r="AA67" s="114">
        <f t="shared" ref="AA67:AA79" si="4">SUM(I67:Z67)</f>
        <v>100</v>
      </c>
      <c r="AB67" s="114"/>
      <c r="AC67" s="118">
        <f t="shared" ref="AC67:AC79" si="5">SUM(AA67:AB67)</f>
        <v>100</v>
      </c>
      <c r="AD67" s="134">
        <v>1787</v>
      </c>
      <c r="AE67" s="90"/>
    </row>
    <row r="68" spans="1:31" ht="14" x14ac:dyDescent="0.15">
      <c r="A68" s="133">
        <v>45734</v>
      </c>
      <c r="B68" s="93" t="s">
        <v>215</v>
      </c>
      <c r="C68" s="104">
        <v>31</v>
      </c>
      <c r="D68" s="111"/>
      <c r="E68" s="111"/>
      <c r="F68" s="111"/>
      <c r="G68" s="111"/>
      <c r="H68" s="111"/>
      <c r="I68" s="111"/>
      <c r="J68" s="111">
        <v>75</v>
      </c>
      <c r="K68" s="111"/>
      <c r="L68" s="111"/>
      <c r="M68" s="111"/>
      <c r="N68" s="111"/>
      <c r="O68" s="111"/>
      <c r="P68" s="111"/>
      <c r="Q68" s="111"/>
      <c r="R68" s="111"/>
      <c r="S68" s="111"/>
      <c r="T68" s="111"/>
      <c r="U68" s="111"/>
      <c r="V68" s="111"/>
      <c r="W68" s="111"/>
      <c r="X68" s="111"/>
      <c r="Y68" s="111"/>
      <c r="Z68" s="111"/>
      <c r="AA68" s="114">
        <f t="shared" si="4"/>
        <v>75</v>
      </c>
      <c r="AB68" s="114"/>
      <c r="AC68" s="118">
        <f t="shared" si="5"/>
        <v>75</v>
      </c>
      <c r="AD68" s="134">
        <v>1788</v>
      </c>
      <c r="AE68" s="90"/>
    </row>
    <row r="69" spans="1:31" ht="14" x14ac:dyDescent="0.15">
      <c r="A69" s="133">
        <v>45734</v>
      </c>
      <c r="B69" s="93" t="s">
        <v>218</v>
      </c>
      <c r="C69" s="104">
        <v>32</v>
      </c>
      <c r="D69" s="113"/>
      <c r="E69" s="111"/>
      <c r="F69" s="113"/>
      <c r="G69" s="111"/>
      <c r="H69" s="111"/>
      <c r="I69" s="111"/>
      <c r="J69" s="111"/>
      <c r="K69" s="111"/>
      <c r="L69" s="111"/>
      <c r="M69" s="111"/>
      <c r="N69" s="111"/>
      <c r="O69" s="111"/>
      <c r="P69" s="111"/>
      <c r="Q69" s="111"/>
      <c r="S69" s="111"/>
      <c r="T69" s="111"/>
      <c r="U69" s="111">
        <v>100</v>
      </c>
      <c r="V69" s="111"/>
      <c r="W69" s="111"/>
      <c r="X69" s="111"/>
      <c r="Y69" s="111"/>
      <c r="Z69" s="111"/>
      <c r="AA69" s="114">
        <f t="shared" si="4"/>
        <v>100</v>
      </c>
      <c r="AB69" s="114"/>
      <c r="AC69" s="118">
        <f t="shared" si="5"/>
        <v>100</v>
      </c>
      <c r="AD69" s="10">
        <v>1789</v>
      </c>
      <c r="AE69" s="90"/>
    </row>
    <row r="70" spans="1:31" ht="14" x14ac:dyDescent="0.15">
      <c r="A70" s="133">
        <v>45734</v>
      </c>
      <c r="B70" s="93" t="s">
        <v>219</v>
      </c>
      <c r="C70" s="104">
        <v>33</v>
      </c>
      <c r="D70" s="111"/>
      <c r="E70" s="111"/>
      <c r="F70" s="111"/>
      <c r="G70" s="111"/>
      <c r="H70" s="111"/>
      <c r="I70" s="111"/>
      <c r="J70" s="111"/>
      <c r="K70" s="111"/>
      <c r="L70" s="111"/>
      <c r="M70" s="111"/>
      <c r="N70" s="111"/>
      <c r="O70" s="111"/>
      <c r="P70" s="111"/>
      <c r="Q70" s="111"/>
      <c r="R70" s="111"/>
      <c r="S70" s="111"/>
      <c r="T70" s="111"/>
      <c r="U70" s="111">
        <v>100</v>
      </c>
      <c r="V70" s="111"/>
      <c r="W70" s="111"/>
      <c r="X70" s="111"/>
      <c r="Y70" s="111"/>
      <c r="Z70" s="111"/>
      <c r="AA70" s="114">
        <f t="shared" si="4"/>
        <v>100</v>
      </c>
      <c r="AB70" s="114"/>
      <c r="AC70" s="118">
        <f t="shared" si="5"/>
        <v>100</v>
      </c>
      <c r="AD70" s="134">
        <v>1790</v>
      </c>
      <c r="AE70" s="90"/>
    </row>
    <row r="71" spans="1:31" ht="14" x14ac:dyDescent="0.15">
      <c r="A71" s="133">
        <v>45734</v>
      </c>
      <c r="B71" s="93" t="s">
        <v>220</v>
      </c>
      <c r="C71" s="104">
        <v>34</v>
      </c>
      <c r="D71" s="111"/>
      <c r="E71" s="111"/>
      <c r="F71" s="111"/>
      <c r="G71" s="111"/>
      <c r="H71" s="111"/>
      <c r="I71" s="111"/>
      <c r="J71" s="111"/>
      <c r="K71" s="111"/>
      <c r="L71" s="111"/>
      <c r="M71" s="111"/>
      <c r="N71" s="111"/>
      <c r="O71" s="111"/>
      <c r="P71" s="111"/>
      <c r="Q71" s="111"/>
      <c r="R71" s="111"/>
      <c r="S71" s="111"/>
      <c r="T71" s="111"/>
      <c r="U71" s="111">
        <v>100</v>
      </c>
      <c r="V71" s="111"/>
      <c r="W71" s="111"/>
      <c r="X71" s="111"/>
      <c r="Y71" s="111"/>
      <c r="Z71" s="111"/>
      <c r="AA71" s="114">
        <f t="shared" si="4"/>
        <v>100</v>
      </c>
      <c r="AB71" s="114"/>
      <c r="AC71" s="118">
        <f t="shared" si="5"/>
        <v>100</v>
      </c>
      <c r="AD71" s="134">
        <v>1791</v>
      </c>
      <c r="AE71" s="90"/>
    </row>
    <row r="72" spans="1:31" ht="14" x14ac:dyDescent="0.15">
      <c r="A72" s="133">
        <v>45734</v>
      </c>
      <c r="B72" s="93" t="s">
        <v>221</v>
      </c>
      <c r="C72" s="25">
        <v>35</v>
      </c>
      <c r="D72" s="111"/>
      <c r="E72" s="111"/>
      <c r="F72" s="112"/>
      <c r="G72" s="112"/>
      <c r="H72" s="111"/>
      <c r="I72" s="111"/>
      <c r="J72" s="111"/>
      <c r="K72" s="111"/>
      <c r="L72" s="111"/>
      <c r="M72" s="111"/>
      <c r="N72" s="111"/>
      <c r="O72" s="111"/>
      <c r="P72" s="111"/>
      <c r="Q72" s="111"/>
      <c r="R72" s="111"/>
      <c r="S72" s="111"/>
      <c r="T72" s="111"/>
      <c r="U72" s="111">
        <v>100</v>
      </c>
      <c r="V72" s="111"/>
      <c r="W72" s="111"/>
      <c r="X72" s="111"/>
      <c r="Y72" s="111"/>
      <c r="Z72" s="111"/>
      <c r="AA72" s="114">
        <f t="shared" si="4"/>
        <v>100</v>
      </c>
      <c r="AB72" s="114"/>
      <c r="AC72" s="118">
        <f t="shared" si="5"/>
        <v>100</v>
      </c>
      <c r="AD72" s="10">
        <v>1792</v>
      </c>
      <c r="AE72" s="90"/>
    </row>
    <row r="73" spans="1:31" ht="14" x14ac:dyDescent="0.15">
      <c r="A73" s="133">
        <v>45734</v>
      </c>
      <c r="B73" s="93" t="s">
        <v>204</v>
      </c>
      <c r="C73" s="104">
        <v>36</v>
      </c>
      <c r="D73" s="111"/>
      <c r="E73" s="111"/>
      <c r="F73" s="111"/>
      <c r="G73" s="111"/>
      <c r="H73" s="111"/>
      <c r="I73" s="111"/>
      <c r="J73" s="111">
        <v>10</v>
      </c>
      <c r="K73" s="111">
        <v>6.8</v>
      </c>
      <c r="L73" s="111"/>
      <c r="M73" s="111"/>
      <c r="N73" s="111"/>
      <c r="O73" s="111"/>
      <c r="P73" s="111"/>
      <c r="Q73" s="111"/>
      <c r="R73" s="111"/>
      <c r="S73" s="111"/>
      <c r="T73" s="111"/>
      <c r="U73" s="111"/>
      <c r="V73" s="111"/>
      <c r="W73" s="111"/>
      <c r="X73" s="111"/>
      <c r="Y73" s="111"/>
      <c r="Z73" s="111"/>
      <c r="AA73" s="114">
        <f t="shared" si="4"/>
        <v>16.8</v>
      </c>
      <c r="AB73" s="114"/>
      <c r="AC73" s="118">
        <f t="shared" si="5"/>
        <v>16.8</v>
      </c>
      <c r="AD73" s="134">
        <v>1793</v>
      </c>
      <c r="AE73" s="90"/>
    </row>
    <row r="74" spans="1:31" ht="14" x14ac:dyDescent="0.15">
      <c r="A74" s="133">
        <v>45734</v>
      </c>
      <c r="B74" s="93" t="s">
        <v>197</v>
      </c>
      <c r="C74" s="104" t="s">
        <v>198</v>
      </c>
      <c r="D74" s="111"/>
      <c r="E74" s="111"/>
      <c r="F74" s="111"/>
      <c r="G74" s="111"/>
      <c r="H74" s="111"/>
      <c r="I74" s="111">
        <v>717.66</v>
      </c>
      <c r="J74" s="111"/>
      <c r="K74" s="111"/>
      <c r="L74" s="111"/>
      <c r="M74" s="111"/>
      <c r="N74" s="111"/>
      <c r="O74" s="111"/>
      <c r="P74" s="111"/>
      <c r="Q74" s="111"/>
      <c r="R74" s="111"/>
      <c r="S74" s="111"/>
      <c r="T74" s="111"/>
      <c r="U74" s="111"/>
      <c r="V74" s="111"/>
      <c r="W74" s="111"/>
      <c r="X74" s="111"/>
      <c r="Y74" s="111"/>
      <c r="Z74" s="111"/>
      <c r="AA74" s="114">
        <f t="shared" si="4"/>
        <v>717.66</v>
      </c>
      <c r="AB74" s="114"/>
      <c r="AC74" s="118">
        <f t="shared" si="5"/>
        <v>717.66</v>
      </c>
      <c r="AD74" s="134" t="s">
        <v>198</v>
      </c>
      <c r="AE74" s="90"/>
    </row>
    <row r="75" spans="1:31" ht="14" x14ac:dyDescent="0.15">
      <c r="A75" s="133">
        <v>45734</v>
      </c>
      <c r="B75" s="93" t="s">
        <v>196</v>
      </c>
      <c r="C75" s="25" t="s">
        <v>198</v>
      </c>
      <c r="D75" s="111"/>
      <c r="E75" s="111"/>
      <c r="F75" s="111"/>
      <c r="G75" s="111"/>
      <c r="H75" s="111"/>
      <c r="I75" s="111"/>
      <c r="J75" s="111"/>
      <c r="K75" s="111"/>
      <c r="L75" s="111"/>
      <c r="M75" s="111"/>
      <c r="N75" s="111"/>
      <c r="O75" s="111"/>
      <c r="P75" s="111"/>
      <c r="Q75" s="111"/>
      <c r="R75" s="111"/>
      <c r="S75" s="111"/>
      <c r="T75" s="111">
        <v>866.15</v>
      </c>
      <c r="U75" s="111"/>
      <c r="V75" s="111"/>
      <c r="W75" s="111"/>
      <c r="X75" s="111"/>
      <c r="Y75" s="111"/>
      <c r="Z75" s="111"/>
      <c r="AA75" s="114">
        <f t="shared" si="4"/>
        <v>866.15</v>
      </c>
      <c r="AB75" s="114"/>
      <c r="AC75" s="118">
        <f t="shared" si="5"/>
        <v>866.15</v>
      </c>
      <c r="AD75" s="134" t="s">
        <v>198</v>
      </c>
      <c r="AE75" s="90"/>
    </row>
    <row r="76" spans="1:31" ht="14" x14ac:dyDescent="0.15">
      <c r="A76" s="133">
        <v>45734</v>
      </c>
      <c r="B76" s="93" t="s">
        <v>212</v>
      </c>
      <c r="C76" s="104">
        <v>37</v>
      </c>
      <c r="D76" s="111"/>
      <c r="E76" s="112"/>
      <c r="F76" s="111"/>
      <c r="G76" s="111"/>
      <c r="H76" s="111"/>
      <c r="I76" s="111"/>
      <c r="J76" s="111"/>
      <c r="K76" s="111"/>
      <c r="L76" s="111"/>
      <c r="M76" s="111"/>
      <c r="N76" s="111"/>
      <c r="O76" s="111"/>
      <c r="P76" s="111"/>
      <c r="Q76" s="111">
        <v>100</v>
      </c>
      <c r="R76" s="111"/>
      <c r="S76" s="111"/>
      <c r="T76" s="111"/>
      <c r="U76" s="111"/>
      <c r="V76" s="111"/>
      <c r="W76" s="111"/>
      <c r="X76" s="111"/>
      <c r="Y76" s="111"/>
      <c r="Z76" s="111"/>
      <c r="AA76" s="114">
        <f t="shared" si="4"/>
        <v>100</v>
      </c>
      <c r="AB76" s="114"/>
      <c r="AC76" s="118">
        <f t="shared" si="5"/>
        <v>100</v>
      </c>
      <c r="AD76" s="134">
        <v>1794</v>
      </c>
      <c r="AE76" s="90"/>
    </row>
    <row r="77" spans="1:31" ht="14" x14ac:dyDescent="0.15">
      <c r="A77" s="133">
        <v>45734</v>
      </c>
      <c r="B77" s="93" t="s">
        <v>209</v>
      </c>
      <c r="C77" s="104">
        <v>38</v>
      </c>
      <c r="D77" s="111"/>
      <c r="E77" s="113"/>
      <c r="F77" s="112"/>
      <c r="G77" s="112"/>
      <c r="H77" s="111"/>
      <c r="I77" s="111"/>
      <c r="J77" s="111"/>
      <c r="K77" s="111"/>
      <c r="L77" s="111"/>
      <c r="M77" s="111"/>
      <c r="N77" s="111"/>
      <c r="O77" s="111"/>
      <c r="P77" s="111"/>
      <c r="Q77" s="111"/>
      <c r="R77" s="111">
        <v>2800</v>
      </c>
      <c r="S77" s="111"/>
      <c r="T77" s="111"/>
      <c r="U77" s="111"/>
      <c r="V77" s="111"/>
      <c r="W77" s="111"/>
      <c r="X77" s="111"/>
      <c r="Y77" s="111"/>
      <c r="Z77" s="111"/>
      <c r="AA77" s="114">
        <f t="shared" si="4"/>
        <v>2800</v>
      </c>
      <c r="AB77" s="114">
        <v>560</v>
      </c>
      <c r="AC77" s="118">
        <f t="shared" si="5"/>
        <v>3360</v>
      </c>
      <c r="AD77" s="134">
        <v>1795</v>
      </c>
      <c r="AE77" s="90"/>
    </row>
    <row r="78" spans="1:31" ht="14" x14ac:dyDescent="0.15">
      <c r="A78" s="133">
        <v>45735</v>
      </c>
      <c r="B78" s="93" t="s">
        <v>222</v>
      </c>
      <c r="C78" s="104">
        <v>39</v>
      </c>
      <c r="D78" s="111"/>
      <c r="E78" s="113"/>
      <c r="F78" s="111"/>
      <c r="G78" s="111"/>
      <c r="H78" s="111"/>
      <c r="I78" s="111"/>
      <c r="J78" s="112"/>
      <c r="K78" s="112"/>
      <c r="L78" s="111"/>
      <c r="M78" s="111"/>
      <c r="N78" s="111"/>
      <c r="O78" s="111"/>
      <c r="P78" s="111"/>
      <c r="Q78" s="111"/>
      <c r="R78" s="111"/>
      <c r="S78" s="111"/>
      <c r="T78" s="111"/>
      <c r="U78" s="111">
        <v>95</v>
      </c>
      <c r="V78" s="111"/>
      <c r="W78" s="111"/>
      <c r="X78" s="111"/>
      <c r="Y78" s="111"/>
      <c r="Z78" s="111"/>
      <c r="AA78" s="114">
        <f t="shared" si="4"/>
        <v>95</v>
      </c>
      <c r="AB78" s="114"/>
      <c r="AC78" s="118">
        <f t="shared" si="5"/>
        <v>95</v>
      </c>
      <c r="AD78" s="134">
        <v>1796</v>
      </c>
    </row>
    <row r="79" spans="1:31" ht="14" x14ac:dyDescent="0.15">
      <c r="A79" s="133">
        <v>45735</v>
      </c>
      <c r="B79" s="93" t="s">
        <v>204</v>
      </c>
      <c r="C79" s="104">
        <v>40</v>
      </c>
      <c r="D79" s="111"/>
      <c r="E79" s="111"/>
      <c r="F79" s="111"/>
      <c r="G79" s="111"/>
      <c r="H79" s="111"/>
      <c r="I79" s="111"/>
      <c r="J79" s="111"/>
      <c r="K79" s="111">
        <v>149.72</v>
      </c>
      <c r="L79" s="111"/>
      <c r="M79" s="111"/>
      <c r="N79" s="111"/>
      <c r="O79" s="111"/>
      <c r="P79" s="111"/>
      <c r="Q79" s="111"/>
      <c r="R79" s="111"/>
      <c r="S79" s="111"/>
      <c r="T79" s="111"/>
      <c r="U79" s="111"/>
      <c r="V79" s="111"/>
      <c r="W79" s="111"/>
      <c r="X79" s="111"/>
      <c r="Y79" s="111"/>
      <c r="Z79" s="111"/>
      <c r="AA79" s="114">
        <f t="shared" si="4"/>
        <v>149.72</v>
      </c>
      <c r="AB79" s="114">
        <v>29.94</v>
      </c>
      <c r="AC79" s="118">
        <f t="shared" si="5"/>
        <v>179.66</v>
      </c>
      <c r="AD79" s="134">
        <v>1797</v>
      </c>
    </row>
    <row r="80" spans="1:31" ht="14" x14ac:dyDescent="0.15">
      <c r="A80" s="133">
        <v>45747</v>
      </c>
      <c r="B80" s="93" t="s">
        <v>2</v>
      </c>
      <c r="C80" s="25"/>
      <c r="D80" s="111"/>
      <c r="E80" s="113"/>
      <c r="F80" s="113"/>
      <c r="G80" s="112">
        <v>28.24</v>
      </c>
      <c r="H80" s="111"/>
      <c r="I80" s="111"/>
      <c r="J80" s="111"/>
      <c r="K80" s="111"/>
      <c r="L80" s="111"/>
      <c r="M80" s="111"/>
      <c r="N80" s="111"/>
      <c r="O80" s="111"/>
      <c r="P80" s="111"/>
      <c r="Q80" s="111"/>
      <c r="R80" s="111"/>
      <c r="S80" s="111"/>
      <c r="T80" s="111"/>
      <c r="U80" s="111"/>
      <c r="V80" s="111"/>
      <c r="W80" s="111"/>
      <c r="X80" s="111"/>
      <c r="Y80" s="111"/>
      <c r="Z80" s="111"/>
      <c r="AA80" s="114"/>
      <c r="AB80" s="114"/>
      <c r="AC80" s="118"/>
      <c r="AD80" s="90"/>
    </row>
    <row r="81" spans="1:30" x14ac:dyDescent="0.15">
      <c r="A81" s="133"/>
      <c r="B81" s="93"/>
      <c r="C81" s="25"/>
      <c r="D81" s="111"/>
      <c r="E81" s="113"/>
      <c r="F81" s="113"/>
      <c r="G81" s="112"/>
      <c r="H81" s="111"/>
      <c r="I81" s="111"/>
      <c r="J81" s="111"/>
      <c r="K81" s="111"/>
      <c r="L81" s="111"/>
      <c r="M81" s="111"/>
      <c r="N81" s="111"/>
      <c r="O81" s="111"/>
      <c r="P81" s="111"/>
      <c r="Q81" s="111"/>
      <c r="R81" s="111"/>
      <c r="S81" s="111"/>
      <c r="T81" s="111"/>
      <c r="U81" s="111"/>
      <c r="V81" s="111"/>
      <c r="W81" s="111"/>
      <c r="X81" s="111"/>
      <c r="Y81" s="111"/>
      <c r="Z81" s="111"/>
      <c r="AA81" s="114"/>
      <c r="AB81" s="114"/>
      <c r="AC81" s="118"/>
      <c r="AD81" s="90"/>
    </row>
    <row r="82" spans="1:30" x14ac:dyDescent="0.15">
      <c r="A82" s="2"/>
      <c r="B82" s="93"/>
      <c r="C82" s="104"/>
      <c r="D82" s="111"/>
      <c r="E82" s="113"/>
      <c r="F82" s="112"/>
      <c r="G82" s="112"/>
      <c r="H82" s="111"/>
      <c r="I82" s="111"/>
      <c r="J82" s="111"/>
      <c r="K82" s="111"/>
      <c r="L82" s="111"/>
      <c r="M82" s="111"/>
      <c r="N82" s="111"/>
      <c r="O82" s="111"/>
      <c r="P82" s="111"/>
      <c r="Q82" s="111"/>
      <c r="R82" s="111"/>
      <c r="S82" s="111"/>
      <c r="T82" s="111"/>
      <c r="U82" s="111"/>
      <c r="V82" s="111"/>
      <c r="W82" s="111"/>
      <c r="X82" s="111"/>
      <c r="Y82" s="111"/>
      <c r="Z82" s="111"/>
      <c r="AA82" s="114"/>
      <c r="AB82" s="114"/>
      <c r="AC82" s="118"/>
      <c r="AD82" s="90"/>
    </row>
    <row r="83" spans="1:30" ht="14" x14ac:dyDescent="0.15">
      <c r="A83" s="143"/>
      <c r="B83" s="144" t="s">
        <v>172</v>
      </c>
      <c r="C83" s="145"/>
      <c r="D83" s="146">
        <f t="shared" ref="D83:AC83" si="6">SUM(D2:D82)</f>
        <v>50307.87</v>
      </c>
      <c r="E83" s="146">
        <f t="shared" si="6"/>
        <v>0</v>
      </c>
      <c r="F83" s="146">
        <f t="shared" si="6"/>
        <v>0</v>
      </c>
      <c r="G83" s="146">
        <f t="shared" si="6"/>
        <v>512.43999999999994</v>
      </c>
      <c r="H83" s="146">
        <f t="shared" si="6"/>
        <v>2140.98</v>
      </c>
      <c r="I83" s="147">
        <f t="shared" si="6"/>
        <v>8805.119999999999</v>
      </c>
      <c r="J83" s="147">
        <f t="shared" si="6"/>
        <v>330</v>
      </c>
      <c r="K83" s="147">
        <f t="shared" si="6"/>
        <v>409.48</v>
      </c>
      <c r="L83" s="147">
        <f t="shared" si="6"/>
        <v>260</v>
      </c>
      <c r="M83" s="147">
        <f t="shared" si="6"/>
        <v>1547.05</v>
      </c>
      <c r="N83" s="147">
        <f t="shared" si="6"/>
        <v>150</v>
      </c>
      <c r="O83" s="147">
        <f t="shared" si="6"/>
        <v>6.8</v>
      </c>
      <c r="P83" s="147">
        <f t="shared" si="6"/>
        <v>15.83</v>
      </c>
      <c r="Q83" s="147">
        <f t="shared" si="6"/>
        <v>300</v>
      </c>
      <c r="R83" s="147">
        <f t="shared" si="6"/>
        <v>4814.2299999999996</v>
      </c>
      <c r="S83" s="147">
        <f t="shared" si="6"/>
        <v>2658.98</v>
      </c>
      <c r="T83" s="147">
        <f t="shared" si="6"/>
        <v>10393.799999999997</v>
      </c>
      <c r="U83" s="147">
        <f t="shared" si="6"/>
        <v>595</v>
      </c>
      <c r="V83" s="147">
        <f t="shared" si="6"/>
        <v>711.35</v>
      </c>
      <c r="W83" s="146">
        <f t="shared" si="6"/>
        <v>0</v>
      </c>
      <c r="X83" s="146">
        <f t="shared" si="6"/>
        <v>0</v>
      </c>
      <c r="Y83" s="146">
        <f t="shared" si="6"/>
        <v>0</v>
      </c>
      <c r="Z83" s="146">
        <f t="shared" si="6"/>
        <v>14</v>
      </c>
      <c r="AA83" s="146">
        <f t="shared" si="6"/>
        <v>31011.640000000003</v>
      </c>
      <c r="AB83" s="146">
        <f t="shared" si="6"/>
        <v>1526.23</v>
      </c>
      <c r="AC83" s="146">
        <f t="shared" si="6"/>
        <v>32537.870000000006</v>
      </c>
      <c r="AD83" s="128"/>
    </row>
    <row r="84" spans="1:30" x14ac:dyDescent="0.15">
      <c r="A84" s="2"/>
      <c r="B84" s="148"/>
      <c r="C84" s="149"/>
      <c r="D84" s="150"/>
      <c r="E84" s="150"/>
      <c r="F84" s="150"/>
      <c r="G84" s="150"/>
      <c r="H84" s="150"/>
      <c r="I84" s="151"/>
      <c r="J84" s="151"/>
      <c r="K84" s="151"/>
      <c r="L84" s="151"/>
      <c r="M84" s="151"/>
      <c r="N84" s="151"/>
      <c r="O84" s="151"/>
      <c r="P84" s="151"/>
      <c r="Q84" s="151"/>
      <c r="R84" s="151"/>
      <c r="S84" s="151"/>
      <c r="T84" s="151"/>
      <c r="U84" s="151"/>
      <c r="V84" s="151"/>
      <c r="W84" s="150"/>
      <c r="X84" s="150"/>
      <c r="Y84" s="150"/>
      <c r="Z84" s="150"/>
      <c r="AA84" s="150"/>
      <c r="AB84" s="150"/>
      <c r="AC84" s="150"/>
      <c r="AD84" s="128"/>
    </row>
    <row r="85" spans="1:30" x14ac:dyDescent="0.15">
      <c r="A85" s="2"/>
      <c r="B85" s="148"/>
      <c r="C85" s="149"/>
      <c r="D85" s="150"/>
      <c r="E85" s="150"/>
      <c r="F85" s="150"/>
      <c r="G85" s="150"/>
      <c r="H85" s="152"/>
      <c r="I85" s="153"/>
      <c r="J85" s="153"/>
      <c r="K85" s="153"/>
      <c r="L85" s="153"/>
      <c r="M85" s="153"/>
      <c r="N85" s="153"/>
      <c r="O85" s="153"/>
      <c r="P85" s="153"/>
      <c r="Q85" s="153"/>
      <c r="R85" s="153"/>
      <c r="S85" s="153"/>
      <c r="T85" s="153"/>
      <c r="U85" s="153"/>
      <c r="V85" s="153"/>
      <c r="W85" s="154"/>
      <c r="X85" s="154"/>
      <c r="Y85" s="154"/>
      <c r="Z85" s="154"/>
      <c r="AA85" s="154"/>
      <c r="AB85" s="154"/>
      <c r="AC85" s="154"/>
      <c r="AD85" s="155"/>
    </row>
    <row r="86" spans="1:30" ht="98" x14ac:dyDescent="0.15">
      <c r="A86" s="11" t="s">
        <v>0</v>
      </c>
      <c r="B86" s="11" t="s">
        <v>1</v>
      </c>
      <c r="C86" s="25"/>
      <c r="D86" s="11" t="str">
        <f t="shared" ref="D86:Q86" si="7">D1</f>
        <v>Precept</v>
      </c>
      <c r="E86" s="11" t="str">
        <f t="shared" si="7"/>
        <v>Other income</v>
      </c>
      <c r="F86" s="11" t="str">
        <f t="shared" si="7"/>
        <v>Grants</v>
      </c>
      <c r="G86" s="11" t="str">
        <f t="shared" si="7"/>
        <v>Interest</v>
      </c>
      <c r="H86" s="11" t="str">
        <f t="shared" si="7"/>
        <v>VAT return</v>
      </c>
      <c r="I86" s="11" t="str">
        <f t="shared" si="7"/>
        <v>Clerk's salary /Phone</v>
      </c>
      <c r="J86" s="11" t="str">
        <f t="shared" si="7"/>
        <v>Room rental</v>
      </c>
      <c r="K86" s="11" t="str">
        <f t="shared" si="7"/>
        <v xml:space="preserve">Admin stationery </v>
      </c>
      <c r="L86" s="11" t="str">
        <f t="shared" si="7"/>
        <v>Audit/ Election Expenses</v>
      </c>
      <c r="M86" s="11" t="str">
        <f t="shared" si="7"/>
        <v>Insurance</v>
      </c>
      <c r="N86" s="11" t="str">
        <f t="shared" si="7"/>
        <v>Public Toilets</v>
      </c>
      <c r="O86" s="11" t="str">
        <f t="shared" si="7"/>
        <v>Post</v>
      </c>
      <c r="P86" s="11" t="str">
        <f t="shared" si="7"/>
        <v>Litter bins, benches, planters, dog waste bags &amp; notice boards</v>
      </c>
      <c r="Q86" s="11" t="str">
        <f t="shared" si="7"/>
        <v>Community Plan &amp; Website</v>
      </c>
      <c r="R86" s="11" t="s">
        <v>167</v>
      </c>
      <c r="S86" s="11" t="str">
        <f t="shared" ref="S86:X86" si="8">S1</f>
        <v>Community Events</v>
      </c>
      <c r="T86" s="11" t="str">
        <f t="shared" si="8"/>
        <v>Landscape / Planting incl Jubilee garden/
1865 Garden</v>
      </c>
      <c r="U86" s="11" t="str">
        <f t="shared" si="8"/>
        <v>Grant aid S137</v>
      </c>
      <c r="V86" s="11" t="str">
        <f t="shared" si="8"/>
        <v>Subs &amp; Training</v>
      </c>
      <c r="W86" s="11" t="str">
        <f t="shared" si="8"/>
        <v>Footpaths
Beach Clean &amp; Youth Projects</v>
      </c>
      <c r="X86" s="11" t="str">
        <f t="shared" si="8"/>
        <v>Photo copying / Parish Plan</v>
      </c>
      <c r="Y86" s="11" t="s">
        <v>159</v>
      </c>
      <c r="Z86" s="11" t="str">
        <f>Z1</f>
        <v>Travel/
Mileage &amp; Parking</v>
      </c>
      <c r="AA86" s="60" t="str">
        <f>AA1</f>
        <v>Amount without VAT</v>
      </c>
      <c r="AB86" s="11" t="s">
        <v>3</v>
      </c>
      <c r="AC86" s="11" t="s">
        <v>4</v>
      </c>
      <c r="AD86" s="11" t="s">
        <v>5</v>
      </c>
    </row>
    <row r="87" spans="1:30" x14ac:dyDescent="0.15">
      <c r="A87" s="11"/>
      <c r="B87" s="1"/>
      <c r="C87" s="1"/>
      <c r="D87" s="1"/>
      <c r="E87" s="1"/>
      <c r="F87" s="1"/>
      <c r="G87" s="1"/>
      <c r="H87" s="1"/>
      <c r="I87" s="1"/>
      <c r="J87" s="1"/>
      <c r="K87" s="1"/>
      <c r="L87" s="1"/>
      <c r="M87" s="1"/>
      <c r="N87" s="1"/>
      <c r="O87" s="1"/>
      <c r="P87" s="1"/>
      <c r="Q87" s="1"/>
      <c r="R87" s="1"/>
      <c r="S87" s="1"/>
      <c r="T87" s="1"/>
      <c r="U87" s="1"/>
      <c r="V87" s="1"/>
      <c r="W87" s="1"/>
      <c r="X87" s="1"/>
      <c r="Y87" s="1"/>
      <c r="Z87" s="1"/>
      <c r="AA87" s="141"/>
      <c r="AB87" s="1"/>
      <c r="AC87" s="89"/>
      <c r="AD87" s="1"/>
    </row>
    <row r="88" spans="1:30" ht="14" x14ac:dyDescent="0.15">
      <c r="A88" s="11"/>
      <c r="B88" s="78" t="s">
        <v>98</v>
      </c>
      <c r="C88" s="1"/>
      <c r="D88" s="1"/>
      <c r="E88" s="1"/>
      <c r="F88" s="1"/>
      <c r="G88" s="1"/>
      <c r="H88" s="1"/>
      <c r="I88" s="1"/>
      <c r="J88" s="1"/>
      <c r="K88" s="1"/>
      <c r="L88" s="1"/>
      <c r="M88" s="1"/>
      <c r="N88" s="1"/>
      <c r="O88" s="1"/>
      <c r="P88" s="1"/>
      <c r="Q88" s="1"/>
      <c r="R88" s="1"/>
      <c r="S88" s="1"/>
      <c r="T88" s="1"/>
      <c r="U88" s="1"/>
      <c r="V88" s="1"/>
      <c r="W88" s="1"/>
      <c r="X88" s="1"/>
      <c r="Y88" s="1"/>
      <c r="Z88" s="1"/>
      <c r="AA88" s="141"/>
      <c r="AB88" s="1"/>
      <c r="AC88" s="89"/>
      <c r="AD88" s="1"/>
    </row>
    <row r="89" spans="1:30" x14ac:dyDescent="0.15">
      <c r="A89" s="11"/>
      <c r="B89" s="76"/>
      <c r="C89" s="25"/>
      <c r="D89" s="60"/>
      <c r="E89" s="11"/>
      <c r="F89" s="1"/>
      <c r="G89" s="1"/>
      <c r="H89" s="1"/>
      <c r="I89" s="1"/>
      <c r="J89" s="1"/>
      <c r="K89" s="1"/>
      <c r="L89" s="1"/>
      <c r="M89" s="1"/>
      <c r="N89" s="1"/>
      <c r="O89" s="1"/>
      <c r="P89" s="1"/>
      <c r="Q89" s="1"/>
      <c r="R89" s="1"/>
      <c r="S89" s="1"/>
      <c r="T89" s="1"/>
      <c r="U89" s="1"/>
      <c r="V89" s="1"/>
      <c r="W89" s="1"/>
      <c r="X89" s="1"/>
      <c r="Y89" s="1"/>
      <c r="Z89" s="1"/>
      <c r="AA89" s="141"/>
      <c r="AB89" s="1"/>
      <c r="AC89" s="89"/>
      <c r="AD89" s="1"/>
    </row>
    <row r="90" spans="1:30" x14ac:dyDescent="0.15">
      <c r="A90" s="11"/>
      <c r="B90" s="71" t="s">
        <v>95</v>
      </c>
      <c r="C90" s="25"/>
      <c r="D90" s="1"/>
      <c r="E90" s="3">
        <f>D3</f>
        <v>0</v>
      </c>
      <c r="F90" s="11"/>
      <c r="G90" s="11"/>
      <c r="H90" s="11"/>
      <c r="I90" s="11"/>
      <c r="J90" s="11"/>
      <c r="K90" s="11"/>
      <c r="L90" s="11"/>
      <c r="M90" s="11"/>
      <c r="N90" s="11"/>
      <c r="O90" s="11"/>
      <c r="P90" s="11"/>
      <c r="Q90" s="11"/>
      <c r="R90" s="11"/>
      <c r="S90" s="11"/>
      <c r="T90" s="11"/>
      <c r="U90" s="11"/>
      <c r="V90" s="11"/>
      <c r="W90" s="11"/>
      <c r="X90" s="11"/>
      <c r="Y90" s="11"/>
      <c r="Z90" s="11"/>
      <c r="AA90" s="60"/>
      <c r="AB90" s="11"/>
      <c r="AC90" s="11"/>
      <c r="AD90" s="11"/>
    </row>
    <row r="91" spans="1:30" x14ac:dyDescent="0.15">
      <c r="A91" s="11"/>
      <c r="B91" s="71" t="s">
        <v>47</v>
      </c>
      <c r="C91" s="25"/>
      <c r="D91" s="1"/>
      <c r="E91" s="3">
        <f>E83</f>
        <v>0</v>
      </c>
      <c r="F91" s="11"/>
      <c r="G91" s="11"/>
      <c r="H91" s="11"/>
      <c r="I91" s="11"/>
      <c r="J91" s="11"/>
      <c r="K91" s="11"/>
      <c r="L91" s="11"/>
      <c r="M91" s="11"/>
      <c r="N91" s="11"/>
      <c r="O91" s="11"/>
      <c r="P91" s="11"/>
      <c r="Q91" s="11"/>
      <c r="R91" s="11"/>
      <c r="S91" s="11"/>
      <c r="T91" s="11"/>
      <c r="U91" s="11"/>
      <c r="V91" s="11"/>
      <c r="W91" s="11"/>
      <c r="X91" s="11"/>
      <c r="Y91" s="11"/>
      <c r="Z91" s="11"/>
      <c r="AA91" s="141"/>
      <c r="AB91" s="11"/>
      <c r="AC91" s="1"/>
      <c r="AD91" s="11"/>
    </row>
    <row r="92" spans="1:30" ht="15" customHeight="1" x14ac:dyDescent="0.15">
      <c r="A92" s="11"/>
      <c r="B92" s="71" t="s">
        <v>9</v>
      </c>
      <c r="C92" s="25"/>
      <c r="D92" s="1"/>
      <c r="E92" s="3">
        <f>F83</f>
        <v>0</v>
      </c>
      <c r="F92" s="11"/>
      <c r="G92" s="11"/>
      <c r="H92" s="11"/>
      <c r="I92" s="11"/>
      <c r="J92" s="11"/>
      <c r="K92" s="11"/>
      <c r="L92" s="11"/>
      <c r="M92" s="11"/>
      <c r="N92" s="11"/>
      <c r="O92" s="11"/>
      <c r="P92" s="11"/>
      <c r="Q92" s="11"/>
      <c r="R92" s="11"/>
      <c r="S92" s="11"/>
      <c r="T92" s="11"/>
      <c r="U92" s="11"/>
      <c r="V92" s="11"/>
      <c r="W92" s="11"/>
      <c r="X92" s="11"/>
      <c r="Y92" s="11"/>
      <c r="Z92" s="11"/>
      <c r="AA92" s="141"/>
      <c r="AB92" s="11"/>
      <c r="AC92" s="11"/>
      <c r="AD92" s="11"/>
    </row>
    <row r="93" spans="1:30" x14ac:dyDescent="0.15">
      <c r="A93" s="11"/>
      <c r="B93" s="95" t="s">
        <v>112</v>
      </c>
      <c r="C93" s="25"/>
      <c r="E93" s="3">
        <f>G83</f>
        <v>512.43999999999994</v>
      </c>
      <c r="F93" s="11"/>
      <c r="G93" s="11"/>
      <c r="H93" s="11"/>
      <c r="I93" s="11"/>
      <c r="J93" s="11"/>
      <c r="K93" s="11"/>
      <c r="L93" s="11"/>
      <c r="M93" s="11"/>
      <c r="N93" s="11"/>
      <c r="O93" s="11"/>
      <c r="P93" s="11"/>
      <c r="Q93" s="11"/>
      <c r="R93" s="11"/>
      <c r="S93" s="11"/>
      <c r="T93" s="11"/>
      <c r="U93" s="11"/>
      <c r="V93" s="11"/>
      <c r="W93" s="11"/>
      <c r="X93" s="11"/>
      <c r="Y93" s="11"/>
      <c r="Z93" s="11"/>
      <c r="AA93" s="141"/>
      <c r="AB93" s="11"/>
      <c r="AC93" s="11"/>
      <c r="AD93" s="11"/>
    </row>
    <row r="94" spans="1:30" x14ac:dyDescent="0.15">
      <c r="A94" s="14"/>
      <c r="B94" s="71" t="s">
        <v>94</v>
      </c>
      <c r="C94" s="25"/>
      <c r="E94" s="3">
        <f>H83</f>
        <v>2140.98</v>
      </c>
      <c r="F94" s="11"/>
      <c r="G94" s="11"/>
      <c r="H94" s="11"/>
      <c r="I94" s="11"/>
      <c r="J94" s="11"/>
      <c r="K94" s="11"/>
      <c r="L94" s="11"/>
      <c r="M94" s="11"/>
      <c r="N94" s="11"/>
      <c r="O94" s="11"/>
      <c r="P94" s="11"/>
      <c r="Q94" s="11"/>
      <c r="R94" s="11"/>
      <c r="S94" s="11"/>
      <c r="T94" s="11"/>
      <c r="U94" s="11"/>
      <c r="V94" s="11"/>
      <c r="W94" s="11"/>
      <c r="X94" s="11"/>
      <c r="Y94" s="11"/>
      <c r="Z94" s="11"/>
      <c r="AA94" s="141"/>
      <c r="AB94" s="11"/>
      <c r="AC94" s="11"/>
      <c r="AD94" s="11"/>
    </row>
    <row r="95" spans="1:30" ht="14" thickBot="1" x14ac:dyDescent="0.2">
      <c r="A95" s="14"/>
      <c r="B95" s="79" t="s">
        <v>48</v>
      </c>
      <c r="C95" s="25"/>
      <c r="E95" s="38">
        <f>SUM(E90:E94)</f>
        <v>2653.42</v>
      </c>
      <c r="F95" s="11"/>
      <c r="G95" s="11"/>
      <c r="H95" s="11"/>
      <c r="I95" s="11"/>
      <c r="J95" s="11"/>
      <c r="K95" s="11"/>
      <c r="L95" s="11"/>
      <c r="M95" s="11"/>
      <c r="N95" s="11"/>
      <c r="O95" s="11"/>
      <c r="P95" s="11"/>
      <c r="Q95" s="11"/>
      <c r="R95" s="11"/>
      <c r="S95" s="11"/>
      <c r="T95" s="11"/>
      <c r="U95" s="11"/>
      <c r="V95" s="11"/>
      <c r="W95" s="11"/>
      <c r="X95" s="11"/>
      <c r="Y95" s="11"/>
      <c r="Z95" s="11"/>
      <c r="AA95" s="141"/>
      <c r="AB95" s="11"/>
      <c r="AD95" s="11"/>
    </row>
    <row r="96" spans="1:30" ht="14.25" customHeight="1" thickTop="1" x14ac:dyDescent="0.15">
      <c r="A96" s="14"/>
      <c r="I96" s="60"/>
      <c r="J96" s="11"/>
      <c r="K96" s="11"/>
      <c r="L96" s="11"/>
      <c r="M96" s="11"/>
      <c r="N96" s="11"/>
      <c r="O96" s="11"/>
      <c r="P96" s="11"/>
      <c r="Q96" s="11"/>
      <c r="R96" s="11"/>
      <c r="S96" s="11"/>
      <c r="T96" s="11"/>
      <c r="U96" s="11"/>
      <c r="V96" s="11"/>
      <c r="W96" s="11"/>
      <c r="X96" s="60"/>
      <c r="Y96" s="60"/>
      <c r="Z96" s="11"/>
      <c r="AA96" s="141"/>
      <c r="AB96" s="11"/>
      <c r="AD96" s="11"/>
    </row>
    <row r="97" spans="1:30" ht="22.5" customHeight="1" x14ac:dyDescent="0.15">
      <c r="A97" s="14"/>
      <c r="B97" s="29" t="s">
        <v>99</v>
      </c>
      <c r="C97" s="25"/>
      <c r="E97" s="13"/>
      <c r="I97" s="13"/>
      <c r="J97" s="13"/>
      <c r="K97" s="13"/>
      <c r="L97" s="13"/>
      <c r="M97" s="13"/>
      <c r="N97" s="13"/>
      <c r="O97" s="13"/>
      <c r="P97" s="13"/>
      <c r="Q97" s="13"/>
      <c r="R97" s="13"/>
      <c r="S97" s="13"/>
      <c r="T97" s="13"/>
      <c r="U97" s="13"/>
      <c r="V97" s="13"/>
      <c r="W97" s="13"/>
      <c r="X97" s="13"/>
      <c r="Y97" s="13"/>
      <c r="Z97" s="13"/>
      <c r="AA97" s="13"/>
      <c r="AB97" s="13"/>
      <c r="AD97" s="14"/>
    </row>
    <row r="98" spans="1:30" ht="14.25" customHeight="1" x14ac:dyDescent="0.15">
      <c r="A98" s="14"/>
      <c r="B98" s="31" t="s">
        <v>180</v>
      </c>
      <c r="E98" s="13"/>
      <c r="I98" s="13"/>
      <c r="J98" s="13"/>
      <c r="K98" s="13"/>
      <c r="L98" s="13"/>
      <c r="M98" s="13"/>
      <c r="N98" s="13"/>
      <c r="O98" s="13"/>
      <c r="P98" s="13"/>
      <c r="U98" s="13"/>
      <c r="V98" s="13"/>
      <c r="W98" s="13"/>
      <c r="X98" s="13"/>
      <c r="Y98" s="13"/>
      <c r="Z98" s="13"/>
      <c r="AA98" s="13"/>
      <c r="AB98" s="13"/>
      <c r="AC98" s="13"/>
      <c r="AD98" s="14"/>
    </row>
    <row r="99" spans="1:30" ht="14" x14ac:dyDescent="0.15">
      <c r="A99" s="14"/>
      <c r="B99" s="31" t="s">
        <v>26</v>
      </c>
      <c r="D99" s="16"/>
      <c r="E99" s="16" t="e">
        <f>'receipts and payments'!#REF!</f>
        <v>#REF!</v>
      </c>
      <c r="I99" s="14"/>
      <c r="J99" s="13"/>
      <c r="K99" s="13"/>
      <c r="O99" s="13"/>
      <c r="U99" s="13"/>
      <c r="V99" s="13"/>
      <c r="W99" s="13"/>
      <c r="AB99" s="13"/>
      <c r="AC99" s="13"/>
      <c r="AD99" s="14"/>
    </row>
    <row r="100" spans="1:30" s="1" customFormat="1" ht="14" x14ac:dyDescent="0.15">
      <c r="A100" s="14"/>
      <c r="B100" s="31" t="s">
        <v>28</v>
      </c>
      <c r="C100"/>
      <c r="D100"/>
      <c r="E100" s="16">
        <v>50</v>
      </c>
      <c r="F100"/>
      <c r="G100"/>
      <c r="H100"/>
      <c r="I100" s="14"/>
      <c r="J100" s="13"/>
      <c r="K100" s="13"/>
      <c r="L100"/>
      <c r="M100"/>
      <c r="N100"/>
      <c r="O100" s="13"/>
      <c r="P100"/>
      <c r="Q100"/>
      <c r="R100"/>
      <c r="S100"/>
      <c r="T100"/>
      <c r="U100" s="13"/>
      <c r="V100" s="13"/>
      <c r="W100" s="13"/>
      <c r="X100"/>
      <c r="Y100"/>
      <c r="Z100"/>
      <c r="AA100" s="3"/>
      <c r="AB100" s="13"/>
      <c r="AC100" s="13"/>
      <c r="AD100" s="14"/>
    </row>
    <row r="101" spans="1:30" s="1" customFormat="1" ht="14" x14ac:dyDescent="0.15">
      <c r="A101" s="18"/>
      <c r="B101" s="31" t="s">
        <v>7</v>
      </c>
      <c r="C101"/>
      <c r="D101"/>
      <c r="E101" s="22" t="e">
        <f>SUM(E99:E100)</f>
        <v>#REF!</v>
      </c>
      <c r="F101"/>
      <c r="G101"/>
      <c r="H101"/>
      <c r="I101" s="14"/>
      <c r="J101" s="13"/>
      <c r="K101" s="13"/>
      <c r="L101"/>
      <c r="M101"/>
      <c r="N101"/>
      <c r="O101" s="13"/>
      <c r="P101"/>
      <c r="Q101"/>
      <c r="R101"/>
      <c r="S101"/>
      <c r="T101"/>
      <c r="U101" s="13"/>
      <c r="V101" s="13"/>
      <c r="W101" s="13"/>
      <c r="X101"/>
      <c r="Y101"/>
      <c r="Z101"/>
      <c r="AA101" s="3"/>
      <c r="AB101" s="13"/>
      <c r="AC101" s="13"/>
      <c r="AD101" s="14"/>
    </row>
    <row r="102" spans="1:30" s="1" customFormat="1" ht="14" x14ac:dyDescent="0.15">
      <c r="A102" s="14"/>
      <c r="B102" s="31" t="s">
        <v>79</v>
      </c>
      <c r="C102" s="31"/>
      <c r="D102" s="13"/>
      <c r="E102" s="13" t="e">
        <f>'receipts and payments'!#REF!</f>
        <v>#REF!</v>
      </c>
      <c r="F102"/>
      <c r="G102"/>
      <c r="H102"/>
      <c r="I102" s="14"/>
      <c r="J102" s="13"/>
      <c r="K102" s="13"/>
      <c r="L102"/>
      <c r="M102"/>
      <c r="N102"/>
      <c r="O102" s="13"/>
      <c r="P102"/>
      <c r="Q102"/>
      <c r="R102"/>
      <c r="S102"/>
      <c r="T102"/>
      <c r="U102"/>
      <c r="V102"/>
      <c r="W102" s="13"/>
      <c r="X102" s="3"/>
      <c r="Y102" s="3"/>
      <c r="Z102"/>
      <c r="AA102" s="3"/>
      <c r="AB102" s="13"/>
      <c r="AC102" s="13"/>
      <c r="AD102" s="14"/>
    </row>
    <row r="103" spans="1:30" s="1" customFormat="1" x14ac:dyDescent="0.15">
      <c r="A103" s="14"/>
      <c r="B103"/>
      <c r="C103"/>
      <c r="D103"/>
      <c r="E103" s="13"/>
      <c r="F103"/>
      <c r="G103"/>
      <c r="H103"/>
      <c r="I103" s="14"/>
      <c r="J103" s="13"/>
      <c r="K103" s="13"/>
      <c r="L103"/>
      <c r="M103"/>
      <c r="N103"/>
      <c r="O103" s="13"/>
      <c r="P103"/>
      <c r="Q103"/>
      <c r="R103"/>
      <c r="S103"/>
      <c r="T103" s="13"/>
      <c r="U103" s="13"/>
      <c r="V103" s="13"/>
      <c r="W103" s="13"/>
      <c r="X103" s="13"/>
      <c r="Y103" s="13"/>
      <c r="Z103" s="13"/>
      <c r="AA103" s="13"/>
      <c r="AB103" s="13"/>
      <c r="AC103" s="13"/>
      <c r="AD103" s="14"/>
    </row>
    <row r="104" spans="1:30" s="1" customFormat="1" ht="14" thickBot="1" x14ac:dyDescent="0.2">
      <c r="A104" s="14"/>
      <c r="B104" s="71" t="s">
        <v>96</v>
      </c>
      <c r="C104"/>
      <c r="D104"/>
      <c r="E104" s="19" t="e">
        <f>E101+E102</f>
        <v>#REF!</v>
      </c>
      <c r="F104"/>
      <c r="G104" s="3" t="e">
        <f>E104-D125</f>
        <v>#REF!</v>
      </c>
      <c r="H104"/>
      <c r="I104" s="14"/>
      <c r="J104" s="13"/>
      <c r="K104" s="13"/>
      <c r="L104"/>
      <c r="M104"/>
      <c r="N104"/>
      <c r="O104" s="13"/>
      <c r="P104" s="13"/>
      <c r="Q104" s="13"/>
      <c r="R104" s="13"/>
      <c r="S104" s="13"/>
      <c r="T104" s="13"/>
      <c r="U104" s="13"/>
      <c r="V104" s="13"/>
      <c r="W104" s="13"/>
      <c r="X104" s="13"/>
      <c r="Y104" s="13"/>
      <c r="Z104" s="13"/>
      <c r="AA104" s="13"/>
      <c r="AB104" s="13"/>
      <c r="AC104" s="13"/>
      <c r="AD104" s="14"/>
    </row>
    <row r="105" spans="1:30" s="1" customFormat="1" ht="14" thickTop="1" x14ac:dyDescent="0.15">
      <c r="A105" s="14"/>
      <c r="B105" s="12"/>
      <c r="C105"/>
      <c r="D105"/>
      <c r="E105"/>
      <c r="F105"/>
      <c r="G105"/>
      <c r="H105"/>
      <c r="I105" s="14"/>
      <c r="J105" s="13"/>
      <c r="K105" s="13"/>
      <c r="L105" s="90" t="s">
        <v>104</v>
      </c>
      <c r="M105"/>
      <c r="N105"/>
      <c r="O105" s="13"/>
      <c r="P105" s="13"/>
      <c r="Q105" s="13"/>
      <c r="R105" s="13"/>
      <c r="S105" s="13"/>
      <c r="T105" s="13"/>
      <c r="U105" s="13"/>
      <c r="V105" s="13"/>
      <c r="W105" s="13"/>
      <c r="X105" s="13"/>
      <c r="Y105" s="13"/>
      <c r="Z105" s="13"/>
      <c r="AA105" s="13"/>
      <c r="AB105" s="13"/>
      <c r="AC105" s="13"/>
      <c r="AD105" s="14"/>
    </row>
    <row r="106" spans="1:30" s="1" customFormat="1" x14ac:dyDescent="0.15">
      <c r="A106" s="14"/>
      <c r="B106" s="12"/>
      <c r="C106"/>
      <c r="D106" s="13"/>
      <c r="E106" s="13" t="e">
        <f>E104+E95</f>
        <v>#REF!</v>
      </c>
      <c r="F106"/>
      <c r="G106"/>
      <c r="H106"/>
      <c r="I106" s="14"/>
      <c r="J106" s="13"/>
      <c r="K106" s="13"/>
      <c r="L106"/>
      <c r="M106"/>
      <c r="N106"/>
      <c r="O106" s="13"/>
      <c r="P106" s="13"/>
      <c r="Q106" s="13"/>
      <c r="R106" s="13"/>
      <c r="S106" s="13"/>
      <c r="T106" s="13"/>
      <c r="U106" s="13"/>
      <c r="V106" s="13"/>
      <c r="W106" s="13"/>
      <c r="X106" s="13"/>
      <c r="Y106" s="13"/>
      <c r="Z106" s="13"/>
      <c r="AA106" s="13"/>
      <c r="AB106" s="13"/>
      <c r="AC106" s="13"/>
      <c r="AD106" s="14"/>
    </row>
    <row r="107" spans="1:30" s="1" customFormat="1" x14ac:dyDescent="0.15">
      <c r="A107" s="14"/>
      <c r="B107" s="77" t="s">
        <v>24</v>
      </c>
      <c r="C107" s="13"/>
      <c r="D107"/>
      <c r="E107" s="13"/>
      <c r="F107" s="13"/>
      <c r="G107" s="13"/>
      <c r="H107" s="13"/>
      <c r="I107" s="14"/>
      <c r="J107" s="13"/>
      <c r="K107" s="13"/>
      <c r="L107"/>
      <c r="M107"/>
      <c r="N107"/>
      <c r="O107" s="13"/>
      <c r="P107" s="13"/>
      <c r="Q107" s="13"/>
      <c r="R107" s="13"/>
      <c r="S107" s="13"/>
      <c r="T107" s="13"/>
      <c r="U107" s="13"/>
      <c r="V107" s="13"/>
      <c r="W107" s="13"/>
      <c r="X107" s="13"/>
      <c r="Y107" s="13"/>
      <c r="Z107" s="13"/>
      <c r="AA107" s="13"/>
      <c r="AB107" s="13"/>
      <c r="AC107" s="13"/>
      <c r="AD107" s="14"/>
    </row>
    <row r="108" spans="1:30" x14ac:dyDescent="0.15">
      <c r="A108" s="14"/>
      <c r="C108" s="13"/>
      <c r="D108" s="13"/>
      <c r="E108" s="13"/>
      <c r="F108" s="12"/>
      <c r="G108" s="61"/>
      <c r="H108" s="3"/>
      <c r="I108" s="14"/>
      <c r="J108" s="13"/>
      <c r="K108" s="13"/>
      <c r="L108" s="15"/>
      <c r="M108" s="13"/>
      <c r="N108" s="13"/>
      <c r="O108" s="13"/>
      <c r="P108" s="13"/>
      <c r="Q108" s="13"/>
      <c r="R108" s="13"/>
      <c r="S108" s="13"/>
      <c r="T108" s="13"/>
      <c r="U108" s="13"/>
      <c r="V108" s="13"/>
      <c r="W108" s="13"/>
      <c r="X108" s="13"/>
      <c r="Y108" s="13"/>
      <c r="Z108" s="13"/>
      <c r="AA108" s="13"/>
      <c r="AB108" s="13"/>
      <c r="AC108" s="13"/>
      <c r="AD108" s="14"/>
    </row>
    <row r="109" spans="1:30" x14ac:dyDescent="0.15">
      <c r="A109" s="14"/>
      <c r="B109" s="15" t="s">
        <v>27</v>
      </c>
      <c r="D109" s="13">
        <f>D2</f>
        <v>15307.87</v>
      </c>
      <c r="E109" s="13"/>
      <c r="F109" s="12"/>
      <c r="G109" s="87"/>
      <c r="H109" s="3"/>
      <c r="I109" s="14"/>
      <c r="J109" s="13"/>
      <c r="K109" s="13"/>
      <c r="L109" s="15"/>
      <c r="M109" s="13"/>
      <c r="N109" s="13"/>
      <c r="O109" s="13"/>
      <c r="P109" s="13"/>
      <c r="Q109" s="13"/>
      <c r="R109" s="13"/>
      <c r="S109" s="13"/>
      <c r="T109" s="13"/>
      <c r="U109" s="13"/>
      <c r="V109" s="13"/>
      <c r="W109" s="13"/>
      <c r="X109" s="13"/>
      <c r="Y109" s="13"/>
      <c r="Z109" s="13"/>
      <c r="AA109" s="13"/>
      <c r="AB109" s="13"/>
      <c r="AC109" s="13"/>
      <c r="AD109" s="14"/>
    </row>
    <row r="110" spans="1:30" x14ac:dyDescent="0.15">
      <c r="A110" s="14"/>
      <c r="B110" s="15" t="s">
        <v>29</v>
      </c>
      <c r="D110" s="13">
        <f>E95</f>
        <v>2653.42</v>
      </c>
      <c r="E110" s="13"/>
      <c r="F110" s="12"/>
      <c r="G110" s="87"/>
      <c r="H110" s="3"/>
      <c r="I110" s="14"/>
      <c r="J110" s="13"/>
      <c r="K110" s="13"/>
      <c r="L110" s="15"/>
      <c r="M110" s="13"/>
      <c r="N110" s="13"/>
      <c r="O110" s="13"/>
      <c r="P110" s="13"/>
      <c r="Q110" s="13"/>
      <c r="R110" s="13"/>
      <c r="S110" s="13"/>
      <c r="T110" s="13"/>
      <c r="U110" s="13"/>
      <c r="V110" s="13"/>
      <c r="W110" s="13"/>
      <c r="X110" s="13"/>
      <c r="Y110" s="13"/>
      <c r="Z110" s="13"/>
      <c r="AA110" s="13"/>
      <c r="AB110" s="13"/>
      <c r="AC110" s="13"/>
      <c r="AD110" s="14"/>
    </row>
    <row r="111" spans="1:30" x14ac:dyDescent="0.15">
      <c r="A111" s="14"/>
      <c r="B111" s="15"/>
      <c r="D111" s="17">
        <f>+D110+D109</f>
        <v>17961.29</v>
      </c>
      <c r="E111" s="13"/>
      <c r="F111" s="12"/>
      <c r="G111" s="15"/>
      <c r="H111" s="3"/>
      <c r="I111" s="14"/>
      <c r="J111" s="13"/>
      <c r="K111" s="13"/>
      <c r="L111" s="15"/>
      <c r="M111" s="13"/>
      <c r="N111" s="13"/>
      <c r="O111" s="13"/>
      <c r="P111" s="13"/>
      <c r="Q111" s="13"/>
      <c r="R111" s="13"/>
      <c r="S111" s="13"/>
      <c r="T111" s="13"/>
      <c r="U111" s="13"/>
      <c r="V111" s="13"/>
      <c r="W111" s="13"/>
      <c r="X111" s="13"/>
      <c r="Y111" s="13"/>
      <c r="Z111" s="13"/>
      <c r="AA111" s="13"/>
      <c r="AB111" s="13"/>
      <c r="AC111" s="13"/>
      <c r="AD111" s="14"/>
    </row>
    <row r="112" spans="1:30" x14ac:dyDescent="0.15">
      <c r="A112" s="14"/>
      <c r="B112" s="15" t="s">
        <v>30</v>
      </c>
      <c r="D112" s="13">
        <f>+I83+J83+K83+L83+M83+N83+O83+P83+Q83+T83+U83+V83+W83+X83+Z83+AB83+S83+Y83</f>
        <v>27723.639999999992</v>
      </c>
      <c r="E112" s="13"/>
      <c r="F112" s="12"/>
      <c r="G112" s="61"/>
      <c r="H112" s="3"/>
      <c r="I112" s="14"/>
      <c r="J112" s="13"/>
      <c r="K112" s="13"/>
      <c r="L112" s="15"/>
      <c r="M112" s="13"/>
      <c r="N112" s="13"/>
      <c r="O112" s="13"/>
      <c r="P112" s="13"/>
      <c r="Q112" s="13"/>
      <c r="R112" s="13"/>
      <c r="S112" s="13"/>
      <c r="T112" s="13"/>
      <c r="U112" s="13"/>
      <c r="V112" s="13"/>
      <c r="W112" s="13"/>
      <c r="X112" s="13"/>
      <c r="Y112" s="13"/>
      <c r="Z112" s="13"/>
      <c r="AA112" s="13"/>
      <c r="AB112" s="13"/>
      <c r="AC112" s="13"/>
      <c r="AD112" s="14"/>
    </row>
    <row r="113" spans="1:30" x14ac:dyDescent="0.15">
      <c r="A113" s="14"/>
      <c r="B113" s="15"/>
      <c r="D113" s="13"/>
      <c r="E113" s="13"/>
      <c r="F113" s="12"/>
      <c r="G113" s="61"/>
      <c r="H113" s="3"/>
      <c r="I113" s="14"/>
      <c r="J113" s="13"/>
      <c r="K113" s="13"/>
      <c r="L113" s="15"/>
      <c r="M113" s="13"/>
      <c r="N113" s="13"/>
      <c r="O113" s="13"/>
      <c r="P113" s="13"/>
      <c r="Q113" s="13"/>
      <c r="R113" s="13"/>
      <c r="S113" s="13"/>
      <c r="T113" s="13"/>
      <c r="U113" s="13"/>
      <c r="V113" s="13"/>
      <c r="W113" s="13"/>
      <c r="X113" s="13"/>
      <c r="Y113" s="13"/>
      <c r="Z113" s="13"/>
      <c r="AA113" s="13"/>
      <c r="AB113" s="13"/>
      <c r="AC113" s="13"/>
      <c r="AD113" s="14"/>
    </row>
    <row r="114" spans="1:30" ht="14" thickBot="1" x14ac:dyDescent="0.2">
      <c r="A114" s="14"/>
      <c r="B114" s="15" t="s">
        <v>31</v>
      </c>
      <c r="D114" s="19">
        <f>D111-(D112+D113)</f>
        <v>-9762.3499999999913</v>
      </c>
      <c r="E114" s="13"/>
      <c r="F114" s="94"/>
      <c r="G114" s="61"/>
      <c r="H114" s="3"/>
      <c r="I114" s="14"/>
      <c r="J114" s="13"/>
      <c r="K114" s="13"/>
      <c r="L114" s="15"/>
      <c r="M114" s="13"/>
      <c r="N114" s="13"/>
      <c r="O114" s="13"/>
      <c r="P114" s="13"/>
      <c r="Q114" s="13"/>
      <c r="R114" s="13"/>
      <c r="S114" s="13"/>
      <c r="T114" s="13"/>
      <c r="U114" s="13"/>
      <c r="V114" s="13"/>
      <c r="W114" s="13"/>
      <c r="X114" s="13"/>
      <c r="Y114" s="13"/>
      <c r="Z114" s="13"/>
      <c r="AA114" s="13"/>
      <c r="AB114" s="13"/>
      <c r="AC114" s="13"/>
      <c r="AD114" s="14"/>
    </row>
    <row r="115" spans="1:30" ht="14" thickTop="1" x14ac:dyDescent="0.15">
      <c r="A115" s="14"/>
      <c r="B115" s="12"/>
      <c r="C115" s="12"/>
      <c r="D115" s="13"/>
      <c r="E115" s="13"/>
      <c r="F115" s="12"/>
      <c r="G115" s="61"/>
      <c r="H115" s="3"/>
      <c r="I115" s="14"/>
      <c r="J115" s="13"/>
      <c r="K115" s="13"/>
      <c r="L115" s="15"/>
      <c r="M115" s="13"/>
      <c r="N115" s="13"/>
      <c r="O115" s="13"/>
      <c r="P115" s="13"/>
      <c r="Q115" s="13"/>
      <c r="R115" s="13"/>
      <c r="S115" s="13"/>
      <c r="T115" s="13"/>
      <c r="U115" s="13"/>
      <c r="V115" s="13"/>
      <c r="W115" s="13"/>
      <c r="X115" s="13"/>
      <c r="Y115" s="13"/>
      <c r="Z115" s="13"/>
      <c r="AA115" s="13"/>
      <c r="AB115" s="13"/>
      <c r="AC115" s="13"/>
      <c r="AD115" s="14"/>
    </row>
    <row r="116" spans="1:30" ht="14" x14ac:dyDescent="0.15">
      <c r="A116" s="14"/>
      <c r="B116" s="31" t="s">
        <v>108</v>
      </c>
      <c r="C116" s="31"/>
      <c r="D116" s="13">
        <v>-2103.15</v>
      </c>
      <c r="E116" s="13"/>
      <c r="F116" s="12"/>
      <c r="G116" s="61"/>
      <c r="H116" s="3"/>
      <c r="I116" s="14"/>
      <c r="J116" s="13"/>
      <c r="K116" s="13"/>
      <c r="L116" s="15"/>
      <c r="M116" s="13"/>
      <c r="N116" s="13"/>
      <c r="O116" s="13"/>
      <c r="P116" s="13"/>
      <c r="Q116" s="13"/>
      <c r="R116" s="13"/>
      <c r="S116" s="13"/>
      <c r="T116" s="13"/>
      <c r="U116" s="13"/>
      <c r="V116" s="13"/>
      <c r="W116" s="13"/>
      <c r="X116" s="13"/>
      <c r="Y116" s="13"/>
      <c r="Z116" s="13"/>
      <c r="AA116" s="13"/>
      <c r="AB116" s="13"/>
      <c r="AC116" s="13"/>
      <c r="AD116" s="14"/>
    </row>
    <row r="117" spans="1:30" x14ac:dyDescent="0.15">
      <c r="A117" s="14"/>
      <c r="B117" s="31"/>
      <c r="C117" s="31"/>
      <c r="D117" s="13"/>
      <c r="E117" s="13"/>
      <c r="F117" s="12"/>
      <c r="G117" s="61"/>
      <c r="H117" s="3"/>
      <c r="I117" s="14"/>
      <c r="J117" s="13"/>
      <c r="K117" s="13"/>
      <c r="L117" s="15"/>
      <c r="M117" s="13"/>
      <c r="N117" s="13"/>
      <c r="O117" s="13"/>
      <c r="P117" s="13"/>
      <c r="Q117" s="13"/>
      <c r="R117" s="13"/>
      <c r="S117" s="13"/>
      <c r="T117" s="13"/>
      <c r="U117" s="13"/>
      <c r="V117" s="13"/>
      <c r="W117" s="13"/>
      <c r="X117" s="13"/>
      <c r="Y117" s="13"/>
      <c r="Z117" s="13"/>
      <c r="AA117" s="13"/>
      <c r="AB117" s="13"/>
      <c r="AC117" s="13"/>
      <c r="AD117" s="14"/>
    </row>
    <row r="118" spans="1:30" x14ac:dyDescent="0.15">
      <c r="A118" s="14"/>
      <c r="B118" s="31"/>
      <c r="C118" s="31"/>
      <c r="D118" s="13"/>
      <c r="E118" s="13"/>
      <c r="F118" s="12"/>
      <c r="G118" s="61"/>
      <c r="H118" s="3"/>
      <c r="I118" s="14"/>
      <c r="J118" s="13"/>
      <c r="K118" s="13"/>
      <c r="L118" s="15"/>
      <c r="M118" s="13"/>
      <c r="N118" s="13"/>
      <c r="O118" s="13"/>
      <c r="P118" s="13"/>
      <c r="Q118" s="13"/>
      <c r="R118" s="13"/>
      <c r="S118" s="13"/>
      <c r="T118" s="13"/>
      <c r="U118" s="13"/>
      <c r="V118" s="13"/>
      <c r="W118" s="13"/>
      <c r="X118" s="13"/>
      <c r="Y118" s="13"/>
      <c r="Z118" s="13"/>
      <c r="AA118" s="13"/>
      <c r="AB118" s="13"/>
      <c r="AC118" s="13"/>
      <c r="AD118" s="14"/>
    </row>
    <row r="119" spans="1:30" x14ac:dyDescent="0.15">
      <c r="A119" s="14"/>
      <c r="B119" s="31"/>
      <c r="C119" s="31"/>
      <c r="D119" s="13"/>
      <c r="E119" s="13"/>
      <c r="F119" s="12"/>
      <c r="G119" s="61"/>
      <c r="H119" s="3"/>
      <c r="I119" s="14"/>
      <c r="J119" s="13"/>
      <c r="K119" s="13"/>
      <c r="L119" s="15"/>
      <c r="M119" s="13"/>
      <c r="N119" s="13"/>
      <c r="O119" s="13"/>
      <c r="P119" s="13"/>
      <c r="Q119" s="13"/>
      <c r="R119" s="13"/>
      <c r="S119" s="13"/>
      <c r="T119" s="13"/>
      <c r="U119" s="13"/>
      <c r="V119" s="13"/>
      <c r="W119" s="13"/>
      <c r="X119" s="13"/>
      <c r="Y119" s="13"/>
      <c r="Z119" s="13"/>
      <c r="AA119" s="13"/>
      <c r="AB119" s="13"/>
      <c r="AC119" s="13"/>
      <c r="AD119" s="14"/>
    </row>
    <row r="120" spans="1:30" x14ac:dyDescent="0.15">
      <c r="A120" s="14"/>
      <c r="B120" s="31"/>
      <c r="C120" s="31"/>
      <c r="D120" s="13"/>
      <c r="E120" s="13"/>
      <c r="F120" s="12"/>
      <c r="G120" s="61"/>
      <c r="H120" s="3"/>
      <c r="I120" s="14"/>
      <c r="J120" s="13"/>
      <c r="K120" s="13"/>
      <c r="L120" s="15"/>
      <c r="M120" s="13"/>
      <c r="N120" s="13"/>
      <c r="O120" s="13"/>
      <c r="P120" s="13"/>
      <c r="Q120" s="13"/>
      <c r="R120" s="13"/>
      <c r="S120" s="13"/>
      <c r="T120" s="13"/>
      <c r="U120" s="13"/>
      <c r="V120" s="13"/>
      <c r="W120" s="13"/>
      <c r="X120" s="13"/>
      <c r="Y120" s="13"/>
      <c r="Z120" s="13"/>
      <c r="AA120" s="13"/>
      <c r="AB120" s="13"/>
      <c r="AC120" s="13"/>
      <c r="AD120" s="14"/>
    </row>
    <row r="121" spans="1:30" x14ac:dyDescent="0.15">
      <c r="A121" s="14"/>
      <c r="B121" s="31"/>
      <c r="C121" s="31"/>
      <c r="D121" s="13">
        <v>0</v>
      </c>
      <c r="E121" s="13"/>
      <c r="F121" s="12"/>
      <c r="G121" s="61"/>
      <c r="H121" s="3"/>
      <c r="I121" s="14"/>
      <c r="J121" s="13"/>
      <c r="K121" s="13"/>
      <c r="L121" s="15"/>
      <c r="M121" s="13"/>
      <c r="N121" s="13"/>
      <c r="O121" s="13"/>
      <c r="P121" s="13"/>
      <c r="Q121" s="13"/>
      <c r="R121" s="13"/>
      <c r="S121" s="13"/>
      <c r="T121" s="13"/>
      <c r="U121" s="13"/>
      <c r="V121" s="13"/>
      <c r="W121" s="13"/>
      <c r="X121" s="13"/>
      <c r="Y121" s="13"/>
      <c r="Z121" s="13"/>
      <c r="AA121" s="13"/>
      <c r="AB121" s="13"/>
      <c r="AC121" s="13"/>
      <c r="AD121" s="14"/>
    </row>
    <row r="122" spans="1:30" x14ac:dyDescent="0.15">
      <c r="A122" s="14"/>
      <c r="B122" s="31"/>
      <c r="C122" s="31"/>
      <c r="D122" s="13">
        <v>0</v>
      </c>
      <c r="E122" s="13"/>
      <c r="F122" s="12"/>
      <c r="G122" s="61"/>
      <c r="H122" s="3"/>
      <c r="I122" s="14"/>
      <c r="J122" s="13"/>
      <c r="K122" s="13"/>
      <c r="L122" s="15"/>
      <c r="M122" s="13"/>
      <c r="N122" s="13"/>
      <c r="O122" s="13"/>
      <c r="P122" s="13"/>
      <c r="Q122" s="13"/>
      <c r="R122" s="13"/>
      <c r="S122" s="13"/>
      <c r="T122" s="13"/>
      <c r="U122" s="13"/>
      <c r="V122" s="13"/>
      <c r="W122" s="13"/>
      <c r="X122" s="13"/>
      <c r="Y122" s="13"/>
      <c r="Z122" s="13"/>
      <c r="AA122" s="13"/>
      <c r="AB122" s="13"/>
      <c r="AC122" s="13"/>
      <c r="AD122" s="14"/>
    </row>
    <row r="123" spans="1:30" x14ac:dyDescent="0.15">
      <c r="A123" s="14"/>
      <c r="B123" s="61" t="s">
        <v>73</v>
      </c>
      <c r="D123" s="40">
        <f>SUM(D115:D122)</f>
        <v>-2103.15</v>
      </c>
      <c r="E123" s="13"/>
      <c r="F123" s="12"/>
      <c r="G123" s="61"/>
      <c r="H123" s="3"/>
      <c r="I123" s="14"/>
      <c r="J123" s="13"/>
      <c r="K123" s="13"/>
      <c r="L123" s="15"/>
      <c r="M123" s="13"/>
      <c r="N123" s="13"/>
      <c r="O123" s="13"/>
      <c r="P123" s="13"/>
      <c r="Q123" s="13"/>
      <c r="R123" s="13"/>
      <c r="S123" s="13"/>
      <c r="T123" s="13"/>
      <c r="U123" s="13"/>
      <c r="V123" s="13"/>
      <c r="W123" s="13"/>
      <c r="X123" s="13"/>
      <c r="Y123" s="13"/>
      <c r="Z123" s="13"/>
      <c r="AA123" s="13"/>
      <c r="AB123" s="13"/>
      <c r="AC123" s="13"/>
      <c r="AD123" s="14"/>
    </row>
    <row r="124" spans="1:30" ht="14" thickBot="1" x14ac:dyDescent="0.2">
      <c r="A124" s="14"/>
      <c r="E124" s="19">
        <f>D125</f>
        <v>-7659.1999999999916</v>
      </c>
      <c r="F124" s="12"/>
      <c r="G124" s="61"/>
      <c r="H124" s="3"/>
      <c r="I124" s="14"/>
      <c r="J124" s="13"/>
      <c r="K124" s="13"/>
      <c r="L124" s="15"/>
      <c r="M124" s="13"/>
      <c r="N124" s="13"/>
      <c r="O124" s="13"/>
      <c r="P124" s="13"/>
      <c r="Q124" s="13"/>
      <c r="R124" s="13"/>
      <c r="S124" s="13"/>
      <c r="T124" s="13"/>
      <c r="U124" s="13"/>
      <c r="V124" s="13"/>
      <c r="W124" s="13"/>
      <c r="X124" s="13"/>
      <c r="Y124" s="13"/>
      <c r="Z124" s="13"/>
      <c r="AA124" s="13"/>
      <c r="AB124" s="13"/>
      <c r="AC124" s="13"/>
      <c r="AD124" s="14"/>
    </row>
    <row r="125" spans="1:30" ht="15" thickTop="1" thickBot="1" x14ac:dyDescent="0.2">
      <c r="A125" s="14"/>
      <c r="B125" s="15" t="s">
        <v>31</v>
      </c>
      <c r="D125" s="19">
        <f>D114+-D123</f>
        <v>-7659.1999999999916</v>
      </c>
      <c r="E125" s="13"/>
      <c r="F125" s="12"/>
      <c r="G125" s="61"/>
      <c r="H125" s="3"/>
      <c r="I125" s="14"/>
      <c r="J125" s="13"/>
      <c r="K125" s="13"/>
      <c r="L125" s="15"/>
      <c r="M125" s="13"/>
      <c r="N125" s="13"/>
      <c r="O125" s="13"/>
      <c r="P125" s="13"/>
      <c r="Q125" s="13"/>
      <c r="R125" s="13"/>
      <c r="S125" s="13"/>
      <c r="T125" s="13"/>
      <c r="U125" s="13"/>
      <c r="V125" s="13"/>
      <c r="W125" s="13"/>
      <c r="X125" s="13"/>
      <c r="Y125" s="13"/>
      <c r="Z125" s="13"/>
      <c r="AA125" s="13"/>
      <c r="AB125" s="13"/>
      <c r="AC125" s="13"/>
      <c r="AD125" s="14"/>
    </row>
    <row r="126" spans="1:30" ht="14" thickTop="1" x14ac:dyDescent="0.15">
      <c r="A126" s="14"/>
      <c r="B126" s="12"/>
      <c r="D126" s="13"/>
      <c r="E126" s="13"/>
      <c r="F126" s="12"/>
      <c r="G126" s="61"/>
      <c r="H126" s="3"/>
      <c r="I126" s="14"/>
      <c r="J126" s="13"/>
      <c r="K126" s="13"/>
      <c r="L126" s="15"/>
      <c r="M126" s="13"/>
      <c r="N126" s="13"/>
      <c r="O126" s="13"/>
      <c r="P126" s="13"/>
      <c r="Q126" s="13"/>
      <c r="R126" s="13"/>
      <c r="S126" s="13"/>
      <c r="T126" s="13"/>
      <c r="U126" s="13"/>
      <c r="V126" s="13"/>
      <c r="W126" s="13"/>
      <c r="X126" s="13"/>
      <c r="Y126" s="13"/>
      <c r="Z126" s="13"/>
      <c r="AA126" s="13"/>
      <c r="AB126" s="13"/>
      <c r="AC126" s="13"/>
      <c r="AD126" s="14"/>
    </row>
    <row r="127" spans="1:30" x14ac:dyDescent="0.15">
      <c r="A127" s="14"/>
      <c r="B127" s="12"/>
      <c r="C127" s="14"/>
      <c r="D127" s="13"/>
      <c r="F127" s="12"/>
      <c r="G127" s="61"/>
      <c r="H127" s="3"/>
      <c r="I127" s="14"/>
      <c r="J127" s="13"/>
      <c r="K127" s="13"/>
      <c r="L127" s="15"/>
      <c r="M127" s="13"/>
      <c r="N127" s="13"/>
      <c r="O127" s="13"/>
      <c r="P127" s="13"/>
      <c r="Q127" s="13"/>
      <c r="R127" s="13"/>
      <c r="S127" s="13"/>
      <c r="T127" s="13"/>
      <c r="U127" s="13"/>
      <c r="V127" s="13"/>
      <c r="W127" s="13"/>
      <c r="X127" s="13"/>
      <c r="Y127" s="13"/>
      <c r="Z127" s="13"/>
      <c r="AA127" s="13"/>
      <c r="AB127" s="13"/>
      <c r="AC127" s="13"/>
      <c r="AD127" s="14"/>
    </row>
    <row r="128" spans="1:30" x14ac:dyDescent="0.15">
      <c r="A128" s="14"/>
      <c r="C128" s="15"/>
      <c r="E128" s="13"/>
      <c r="F128" s="12"/>
      <c r="G128" s="61"/>
      <c r="H128" s="3"/>
      <c r="I128" s="14"/>
      <c r="J128" s="13"/>
      <c r="K128" s="13"/>
      <c r="L128" s="15"/>
      <c r="M128" s="13"/>
      <c r="N128" s="13"/>
      <c r="O128" s="13"/>
      <c r="P128" s="13"/>
      <c r="Q128" s="13"/>
      <c r="R128" s="13"/>
      <c r="S128" s="13"/>
      <c r="T128" s="13"/>
      <c r="U128" s="13"/>
      <c r="V128" s="13"/>
      <c r="W128" s="13"/>
      <c r="X128" s="13"/>
      <c r="Y128" s="13"/>
      <c r="Z128" s="13"/>
      <c r="AA128" s="13"/>
      <c r="AB128" s="13"/>
      <c r="AC128" s="13"/>
      <c r="AD128" s="14"/>
    </row>
    <row r="129" spans="1:30" x14ac:dyDescent="0.15">
      <c r="A129" s="14"/>
      <c r="B129" s="30" t="s">
        <v>22</v>
      </c>
      <c r="E129" s="13"/>
      <c r="F129" s="12"/>
      <c r="G129" s="61"/>
      <c r="H129" s="3"/>
      <c r="I129" s="14"/>
      <c r="J129" s="13"/>
      <c r="K129" s="13"/>
      <c r="L129" s="15"/>
      <c r="M129" s="13"/>
      <c r="N129" s="13"/>
      <c r="O129" s="13"/>
      <c r="P129" s="13"/>
      <c r="Q129" s="13"/>
      <c r="R129" s="13"/>
      <c r="S129" s="13"/>
      <c r="T129" s="13"/>
      <c r="U129" s="13"/>
      <c r="V129" s="13"/>
      <c r="W129" s="13"/>
      <c r="X129" s="13"/>
      <c r="Y129" s="13"/>
      <c r="Z129" s="13"/>
      <c r="AA129" s="13"/>
      <c r="AB129" s="13"/>
      <c r="AC129" s="13"/>
      <c r="AD129" s="14"/>
    </row>
    <row r="130" spans="1:30" x14ac:dyDescent="0.15">
      <c r="A130" s="14"/>
      <c r="B130" s="15" t="s">
        <v>23</v>
      </c>
      <c r="D130" s="69">
        <f>I83</f>
        <v>8805.119999999999</v>
      </c>
      <c r="E130" s="13"/>
      <c r="F130" s="12"/>
      <c r="G130" s="61"/>
      <c r="H130" s="3"/>
      <c r="I130" s="14"/>
      <c r="J130" s="13"/>
      <c r="K130" s="13"/>
      <c r="L130" s="15"/>
      <c r="M130" s="13"/>
      <c r="N130" s="13"/>
      <c r="O130" s="13"/>
      <c r="P130" s="13"/>
      <c r="Q130" s="13"/>
      <c r="R130" s="13"/>
      <c r="S130" s="13"/>
      <c r="T130" s="13"/>
      <c r="U130" s="13"/>
      <c r="V130" s="13"/>
      <c r="W130" s="13"/>
      <c r="X130" s="13"/>
      <c r="Y130" s="13"/>
      <c r="Z130" s="13"/>
      <c r="AA130" s="13"/>
      <c r="AB130" s="13"/>
      <c r="AC130" s="13"/>
      <c r="AD130" s="14"/>
    </row>
    <row r="131" spans="1:30" x14ac:dyDescent="0.15">
      <c r="A131" s="14"/>
      <c r="B131" s="15" t="s">
        <v>25</v>
      </c>
      <c r="D131" s="69">
        <f>J83</f>
        <v>330</v>
      </c>
      <c r="E131" s="13"/>
      <c r="F131" s="12"/>
      <c r="G131" s="61"/>
      <c r="H131" s="3"/>
      <c r="I131" s="14"/>
      <c r="J131" s="13"/>
      <c r="K131" s="13"/>
      <c r="L131" s="15"/>
      <c r="M131" s="13"/>
      <c r="N131" s="13"/>
      <c r="O131" s="13"/>
      <c r="P131" s="13"/>
      <c r="Q131" s="13"/>
      <c r="R131" s="13"/>
      <c r="S131" s="13"/>
      <c r="T131" s="13"/>
      <c r="U131" s="13"/>
      <c r="V131" s="13"/>
      <c r="W131" s="13"/>
      <c r="X131" s="13"/>
      <c r="Y131" s="13"/>
      <c r="Z131" s="13"/>
      <c r="AA131" s="13"/>
      <c r="AB131" s="13"/>
      <c r="AC131" s="13"/>
      <c r="AD131" s="14"/>
    </row>
    <row r="132" spans="1:30" x14ac:dyDescent="0.15">
      <c r="A132" s="14"/>
      <c r="B132" s="15" t="s">
        <v>11</v>
      </c>
      <c r="D132" s="69">
        <f>K83</f>
        <v>409.48</v>
      </c>
      <c r="E132" s="13"/>
      <c r="F132" s="12"/>
      <c r="G132" s="61"/>
      <c r="H132" s="3"/>
      <c r="I132" s="14"/>
      <c r="J132" s="13"/>
      <c r="K132" s="13"/>
      <c r="L132" s="15"/>
      <c r="M132" s="13"/>
      <c r="N132" s="13"/>
      <c r="O132" s="13"/>
      <c r="P132" s="13"/>
      <c r="Q132" s="13"/>
      <c r="R132" s="13"/>
      <c r="S132" s="13"/>
      <c r="T132" s="13"/>
      <c r="U132" s="13"/>
      <c r="V132" s="13"/>
      <c r="W132" s="13"/>
      <c r="X132" s="13"/>
      <c r="Y132" s="13"/>
      <c r="Z132" s="13"/>
      <c r="AA132" s="13"/>
      <c r="AB132" s="13"/>
      <c r="AC132" s="13"/>
      <c r="AD132" s="14"/>
    </row>
    <row r="133" spans="1:30" x14ac:dyDescent="0.15">
      <c r="A133" s="14"/>
      <c r="B133" s="15" t="s">
        <v>12</v>
      </c>
      <c r="D133" s="69">
        <f>L83-L50</f>
        <v>260</v>
      </c>
      <c r="E133" s="13"/>
      <c r="F133" s="12"/>
      <c r="G133" s="61"/>
      <c r="H133" s="3"/>
      <c r="I133" s="14"/>
      <c r="J133" s="13"/>
      <c r="K133" s="13"/>
      <c r="L133" s="15"/>
      <c r="M133" s="13"/>
      <c r="N133" s="13"/>
      <c r="O133" s="13"/>
      <c r="P133" s="13"/>
      <c r="Q133" s="13"/>
      <c r="R133" s="13"/>
      <c r="S133" s="13"/>
      <c r="T133" s="13"/>
      <c r="U133" s="13"/>
      <c r="V133" s="13"/>
      <c r="W133" s="13"/>
      <c r="X133" s="13"/>
      <c r="Y133" s="13"/>
      <c r="Z133" s="13"/>
      <c r="AA133" s="13"/>
      <c r="AB133" s="13"/>
      <c r="AC133" s="13"/>
      <c r="AD133" s="14"/>
    </row>
    <row r="134" spans="1:30" x14ac:dyDescent="0.15">
      <c r="A134" s="14"/>
      <c r="B134" s="15" t="s">
        <v>13</v>
      </c>
      <c r="D134" s="69">
        <f>M83</f>
        <v>1547.05</v>
      </c>
      <c r="E134" s="13"/>
      <c r="F134" s="12"/>
      <c r="G134" s="61"/>
      <c r="H134" s="3"/>
      <c r="I134" s="14"/>
      <c r="J134" s="13"/>
      <c r="K134" s="13"/>
      <c r="L134" s="15"/>
      <c r="M134" s="13"/>
      <c r="N134" s="13"/>
      <c r="O134" s="13"/>
      <c r="P134" s="13"/>
      <c r="Q134" s="13"/>
      <c r="R134" s="13"/>
      <c r="S134" s="13"/>
      <c r="T134" s="13"/>
      <c r="U134" s="13"/>
      <c r="V134" s="13"/>
      <c r="W134" s="13"/>
      <c r="X134" s="13"/>
      <c r="Y134" s="13"/>
      <c r="Z134" s="13"/>
      <c r="AA134" s="13"/>
      <c r="AB134" s="13"/>
      <c r="AC134" s="13"/>
      <c r="AD134" s="14"/>
    </row>
    <row r="135" spans="1:30" x14ac:dyDescent="0.15">
      <c r="A135" s="14"/>
      <c r="B135" s="15" t="s">
        <v>14</v>
      </c>
      <c r="D135" s="69">
        <f>N$83</f>
        <v>150</v>
      </c>
      <c r="E135" s="13"/>
      <c r="F135" s="12"/>
      <c r="G135" s="61"/>
      <c r="H135" s="3"/>
      <c r="I135" s="14"/>
      <c r="J135" s="13"/>
      <c r="K135" s="13"/>
      <c r="L135" s="15"/>
      <c r="M135" s="13"/>
      <c r="N135" s="13"/>
      <c r="O135" s="13"/>
      <c r="P135" s="13"/>
      <c r="Q135" s="13"/>
      <c r="R135" s="13"/>
      <c r="S135" s="13"/>
      <c r="T135" s="13"/>
      <c r="U135" s="13"/>
      <c r="V135" s="13"/>
      <c r="W135" s="13"/>
      <c r="X135" s="13"/>
      <c r="Y135" s="13"/>
      <c r="Z135" s="13"/>
      <c r="AA135" s="13"/>
      <c r="AB135" s="13"/>
      <c r="AC135" s="13"/>
      <c r="AD135" s="14"/>
    </row>
    <row r="136" spans="1:30" x14ac:dyDescent="0.15">
      <c r="A136" s="14"/>
      <c r="B136" s="15" t="s">
        <v>19</v>
      </c>
      <c r="D136" s="69">
        <v>0</v>
      </c>
      <c r="E136" s="13"/>
      <c r="F136" s="12"/>
      <c r="G136" s="61"/>
      <c r="H136" s="3"/>
      <c r="I136" s="14"/>
      <c r="J136" s="13"/>
      <c r="K136" s="13"/>
      <c r="L136" s="15"/>
      <c r="M136" s="13"/>
      <c r="N136" s="13"/>
      <c r="O136" s="13"/>
      <c r="P136" s="13"/>
      <c r="Q136" s="13"/>
      <c r="R136" s="13"/>
      <c r="S136" s="13"/>
      <c r="T136" s="13"/>
      <c r="U136" s="13"/>
      <c r="V136" s="13"/>
      <c r="W136" s="13"/>
      <c r="X136" s="13"/>
      <c r="Y136" s="13"/>
      <c r="Z136" s="13"/>
      <c r="AA136" s="13"/>
      <c r="AB136" s="13"/>
      <c r="AC136" s="13"/>
      <c r="AD136" s="14"/>
    </row>
    <row r="137" spans="1:30" x14ac:dyDescent="0.15">
      <c r="A137" s="14"/>
      <c r="B137" s="15" t="s">
        <v>20</v>
      </c>
      <c r="D137" s="69">
        <f>X$83</f>
        <v>0</v>
      </c>
      <c r="E137" s="13"/>
      <c r="F137" s="12"/>
      <c r="G137" s="61"/>
      <c r="H137" s="3"/>
      <c r="I137" s="14"/>
      <c r="J137" s="13"/>
      <c r="K137" s="13"/>
      <c r="L137" s="15"/>
      <c r="M137" s="13"/>
      <c r="N137" s="13"/>
      <c r="O137" s="13"/>
      <c r="P137" s="13"/>
      <c r="Q137" s="13"/>
      <c r="R137" s="13"/>
      <c r="S137" s="13"/>
      <c r="T137" s="13"/>
      <c r="U137" s="13"/>
      <c r="V137" s="13"/>
      <c r="W137" s="13"/>
      <c r="X137" s="13"/>
      <c r="Y137" s="13"/>
      <c r="Z137" s="13"/>
      <c r="AA137" s="13"/>
      <c r="AB137" s="13"/>
      <c r="AC137" s="13"/>
      <c r="AD137" s="14"/>
    </row>
    <row r="138" spans="1:30" x14ac:dyDescent="0.15">
      <c r="A138" s="14"/>
      <c r="B138" s="15" t="s">
        <v>21</v>
      </c>
      <c r="C138" s="15"/>
      <c r="D138" s="13">
        <f>Z$83</f>
        <v>14</v>
      </c>
      <c r="E138" s="13"/>
      <c r="F138" s="12"/>
      <c r="G138" s="61"/>
      <c r="H138" s="3"/>
      <c r="I138" s="14"/>
      <c r="J138" s="13"/>
      <c r="K138" s="13"/>
      <c r="L138" s="15"/>
      <c r="M138" s="13"/>
      <c r="N138" s="13"/>
      <c r="O138" s="13"/>
      <c r="P138" s="13"/>
      <c r="Q138" s="13"/>
      <c r="R138" s="13"/>
      <c r="S138" s="13"/>
      <c r="T138" s="13"/>
      <c r="U138" s="13"/>
      <c r="V138" s="13"/>
      <c r="W138" s="13"/>
      <c r="X138" s="13"/>
      <c r="Y138" s="13"/>
      <c r="Z138" s="13"/>
      <c r="AA138" s="13"/>
      <c r="AB138" s="13"/>
      <c r="AC138" s="13"/>
      <c r="AD138" s="14"/>
    </row>
    <row r="139" spans="1:30" ht="14" thickBot="1" x14ac:dyDescent="0.2">
      <c r="A139" s="14"/>
      <c r="B139" s="12"/>
      <c r="C139" s="13"/>
      <c r="D139" s="13"/>
      <c r="E139" s="13"/>
      <c r="F139" s="12"/>
      <c r="G139" s="61"/>
      <c r="H139" s="3"/>
      <c r="I139" s="14"/>
      <c r="J139" s="13"/>
      <c r="K139" s="13"/>
      <c r="L139" s="15"/>
      <c r="M139" s="13"/>
      <c r="N139" s="13"/>
      <c r="O139" s="13"/>
      <c r="P139" s="13"/>
      <c r="Q139" s="13"/>
      <c r="R139" s="13"/>
      <c r="S139" s="13"/>
      <c r="T139" s="13"/>
      <c r="U139" s="13"/>
      <c r="V139" s="13"/>
      <c r="W139" s="13"/>
      <c r="X139" s="13"/>
      <c r="Y139" s="13"/>
      <c r="Z139" s="13"/>
      <c r="AA139" s="13"/>
      <c r="AB139" s="13"/>
      <c r="AC139" s="13"/>
      <c r="AD139" s="14"/>
    </row>
    <row r="140" spans="1:30" ht="15" thickTop="1" thickBot="1" x14ac:dyDescent="0.2">
      <c r="A140" s="14"/>
      <c r="B140" s="12"/>
      <c r="D140" s="20">
        <f>SUM(D130:D139)</f>
        <v>11515.649999999998</v>
      </c>
      <c r="E140" s="13"/>
      <c r="F140" s="12"/>
      <c r="G140" s="61"/>
      <c r="H140" s="3"/>
      <c r="I140" s="14"/>
      <c r="J140" s="13"/>
      <c r="K140" s="13"/>
      <c r="L140" s="15"/>
      <c r="M140" s="13"/>
      <c r="N140" s="13"/>
      <c r="O140" s="13"/>
      <c r="P140" s="13"/>
      <c r="Q140" s="13"/>
      <c r="R140" s="13"/>
      <c r="S140" s="13"/>
      <c r="T140" s="13"/>
      <c r="U140" s="13"/>
      <c r="V140" s="13"/>
      <c r="W140" s="13"/>
      <c r="X140" s="13"/>
      <c r="Y140" s="13"/>
      <c r="Z140" s="13"/>
      <c r="AA140" s="13"/>
      <c r="AB140" s="13"/>
      <c r="AC140" s="13"/>
      <c r="AD140" s="14"/>
    </row>
    <row r="141" spans="1:30" ht="14" thickTop="1" x14ac:dyDescent="0.15">
      <c r="A141" s="14"/>
      <c r="E141" s="13"/>
      <c r="F141" s="12"/>
      <c r="G141" s="61"/>
      <c r="H141" s="3"/>
      <c r="I141" s="14"/>
      <c r="J141" s="13"/>
      <c r="K141" s="13"/>
      <c r="L141" s="15"/>
      <c r="M141" s="13"/>
      <c r="N141" s="13"/>
      <c r="O141" s="13"/>
      <c r="P141" s="13"/>
      <c r="Q141" s="13"/>
      <c r="R141" s="13"/>
      <c r="S141" s="13"/>
      <c r="T141" s="13"/>
      <c r="U141" s="13"/>
      <c r="V141" s="13"/>
      <c r="W141" s="13"/>
      <c r="X141" s="13"/>
      <c r="Y141" s="13"/>
      <c r="Z141" s="13"/>
      <c r="AA141" s="13"/>
      <c r="AB141" s="13"/>
      <c r="AC141" s="13"/>
      <c r="AD141" s="14"/>
    </row>
    <row r="142" spans="1:30" x14ac:dyDescent="0.15">
      <c r="A142" s="14"/>
      <c r="E142" s="13"/>
      <c r="F142" s="12"/>
      <c r="G142" s="61"/>
      <c r="H142" s="3"/>
      <c r="I142" s="14"/>
      <c r="J142" s="13"/>
      <c r="K142" s="13"/>
      <c r="L142" s="15"/>
      <c r="M142" s="13"/>
      <c r="N142" s="13"/>
      <c r="O142" s="13"/>
      <c r="P142" s="13"/>
      <c r="Q142" s="13"/>
      <c r="R142" s="13"/>
      <c r="S142" s="13"/>
      <c r="T142" s="13"/>
      <c r="U142" s="13"/>
      <c r="V142" s="13"/>
      <c r="W142" s="13"/>
      <c r="X142" s="13"/>
      <c r="Y142" s="13"/>
      <c r="Z142" s="13"/>
      <c r="AA142" s="13"/>
      <c r="AB142" s="13"/>
      <c r="AC142" s="13"/>
      <c r="AD142" s="14"/>
    </row>
    <row r="143" spans="1:30" x14ac:dyDescent="0.15">
      <c r="A143" s="14"/>
      <c r="B143" s="15" t="s">
        <v>75</v>
      </c>
      <c r="D143" s="13">
        <f>AA83</f>
        <v>31011.640000000003</v>
      </c>
      <c r="E143" s="13"/>
      <c r="F143" s="12"/>
      <c r="G143" s="61"/>
      <c r="H143" s="3"/>
      <c r="I143" s="14"/>
      <c r="J143" s="13"/>
      <c r="K143" s="13"/>
      <c r="L143" s="15"/>
      <c r="M143" s="13"/>
      <c r="N143" s="13"/>
      <c r="O143" s="13"/>
      <c r="P143" s="13"/>
      <c r="Q143" s="13"/>
      <c r="R143" s="13"/>
      <c r="S143" s="13"/>
      <c r="T143" s="13"/>
      <c r="U143" s="13"/>
      <c r="V143" s="13"/>
      <c r="W143" s="13"/>
      <c r="X143" s="13"/>
      <c r="Y143" s="13"/>
      <c r="Z143" s="13"/>
      <c r="AA143" s="13"/>
      <c r="AB143" s="13"/>
      <c r="AC143" s="13"/>
      <c r="AD143" s="14"/>
    </row>
    <row r="144" spans="1:30" x14ac:dyDescent="0.15">
      <c r="A144" s="14"/>
      <c r="B144" s="15" t="s">
        <v>76</v>
      </c>
      <c r="D144" s="13">
        <f>D140</f>
        <v>11515.649999999998</v>
      </c>
      <c r="E144" s="13"/>
      <c r="F144" s="12"/>
      <c r="G144" s="61"/>
      <c r="H144" s="3"/>
      <c r="I144" s="14"/>
      <c r="J144" s="13"/>
      <c r="K144" s="13"/>
      <c r="L144" s="15"/>
      <c r="M144" s="13"/>
      <c r="N144" s="13"/>
      <c r="O144" s="13"/>
      <c r="P144" s="13"/>
      <c r="Q144" s="13"/>
      <c r="R144" s="13"/>
      <c r="S144" s="13"/>
      <c r="T144" s="13"/>
      <c r="U144" s="13"/>
      <c r="V144" s="13"/>
      <c r="W144" s="13"/>
      <c r="X144" s="13"/>
      <c r="Y144" s="13"/>
      <c r="Z144" s="13"/>
      <c r="AA144" s="13"/>
      <c r="AB144" s="13"/>
      <c r="AC144" s="13"/>
      <c r="AD144" s="14"/>
    </row>
    <row r="145" spans="1:30" x14ac:dyDescent="0.15">
      <c r="A145" s="14"/>
      <c r="B145" s="15" t="s">
        <v>97</v>
      </c>
      <c r="D145" s="13">
        <v>0</v>
      </c>
      <c r="E145" s="13"/>
      <c r="F145" s="12"/>
      <c r="G145" s="61"/>
      <c r="H145" s="3"/>
      <c r="I145" s="14"/>
      <c r="J145" s="13"/>
      <c r="K145" s="13"/>
      <c r="L145" s="15"/>
      <c r="M145" s="13"/>
      <c r="N145" s="13"/>
      <c r="O145" s="13"/>
      <c r="P145" s="13"/>
      <c r="Q145" s="13"/>
      <c r="R145" s="13"/>
      <c r="S145" s="13"/>
      <c r="T145" s="13"/>
      <c r="U145" s="13"/>
      <c r="V145" s="13"/>
      <c r="W145" s="13"/>
      <c r="X145" s="13"/>
      <c r="Y145" s="13"/>
      <c r="Z145" s="13"/>
      <c r="AA145" s="13"/>
      <c r="AB145" s="13"/>
      <c r="AC145" s="13"/>
      <c r="AD145" s="14"/>
    </row>
    <row r="146" spans="1:30" x14ac:dyDescent="0.15">
      <c r="A146" s="14"/>
      <c r="B146" s="15" t="s">
        <v>77</v>
      </c>
      <c r="D146" s="13">
        <f>D143-(D144+D145)</f>
        <v>19495.990000000005</v>
      </c>
      <c r="E146" s="13"/>
      <c r="F146" s="12"/>
      <c r="G146" s="61"/>
      <c r="H146" s="3"/>
      <c r="I146" s="14"/>
      <c r="J146" s="13"/>
      <c r="K146" s="13"/>
      <c r="L146" s="15"/>
      <c r="M146" s="13"/>
      <c r="N146" s="13"/>
      <c r="O146" s="13"/>
      <c r="P146" s="13"/>
      <c r="Q146" s="13"/>
      <c r="R146" s="13"/>
      <c r="S146" s="13"/>
      <c r="T146" s="13"/>
      <c r="U146" s="13"/>
      <c r="V146" s="13"/>
      <c r="W146" s="13"/>
      <c r="X146" s="13"/>
      <c r="Y146" s="13"/>
      <c r="Z146" s="13"/>
      <c r="AA146" s="13"/>
      <c r="AB146" s="13"/>
      <c r="AC146" s="13"/>
      <c r="AD146" s="14"/>
    </row>
    <row r="147" spans="1:30" x14ac:dyDescent="0.15">
      <c r="A147" s="14"/>
      <c r="B147" s="12"/>
      <c r="D147" s="13"/>
      <c r="E147" s="13"/>
      <c r="F147" s="12"/>
      <c r="G147" s="61"/>
      <c r="H147" s="3"/>
      <c r="I147" s="14"/>
      <c r="J147" s="13"/>
      <c r="K147" s="13"/>
      <c r="L147" s="15"/>
      <c r="M147" s="13"/>
      <c r="N147" s="13"/>
      <c r="O147" s="13"/>
      <c r="P147" s="13"/>
      <c r="Q147" s="13"/>
      <c r="R147" s="13"/>
      <c r="S147" s="13"/>
      <c r="T147" s="13"/>
      <c r="U147" s="13"/>
      <c r="V147" s="13"/>
      <c r="W147" s="13"/>
      <c r="X147" s="13"/>
      <c r="Y147" s="13"/>
      <c r="Z147" s="13"/>
      <c r="AA147" s="13"/>
      <c r="AB147" s="13"/>
      <c r="AC147" s="13"/>
      <c r="AD147" s="14"/>
    </row>
    <row r="148" spans="1:30" ht="14" x14ac:dyDescent="0.15">
      <c r="A148" s="14"/>
      <c r="B148" s="12" t="s">
        <v>75</v>
      </c>
      <c r="D148" s="13">
        <f>D146+D144</f>
        <v>31011.640000000003</v>
      </c>
      <c r="E148" s="13"/>
      <c r="F148" s="12"/>
      <c r="G148" s="61"/>
      <c r="H148" s="3"/>
      <c r="I148" s="14"/>
      <c r="J148" s="13"/>
      <c r="K148" s="13"/>
      <c r="L148" s="15"/>
      <c r="M148" s="13"/>
      <c r="N148" s="13"/>
      <c r="O148" s="13"/>
      <c r="P148" s="13"/>
      <c r="Q148" s="13"/>
      <c r="R148" s="13"/>
      <c r="S148" s="13"/>
      <c r="T148" s="13"/>
      <c r="U148" s="13"/>
      <c r="V148" s="13"/>
      <c r="W148" s="13"/>
      <c r="X148" s="13"/>
      <c r="Y148" s="13"/>
      <c r="Z148" s="13"/>
      <c r="AA148" s="13"/>
      <c r="AB148" s="13"/>
      <c r="AC148" s="13"/>
      <c r="AD148" s="14"/>
    </row>
    <row r="149" spans="1:30" x14ac:dyDescent="0.15">
      <c r="A149" s="14"/>
      <c r="B149" s="12"/>
      <c r="D149" s="13"/>
      <c r="E149" s="13"/>
      <c r="F149" s="12"/>
      <c r="G149" s="61"/>
      <c r="H149" s="3"/>
      <c r="I149" s="14"/>
      <c r="J149" s="13"/>
      <c r="K149" s="13"/>
      <c r="L149" s="15"/>
      <c r="M149" s="13"/>
      <c r="N149" s="13"/>
      <c r="O149" s="13"/>
      <c r="P149" s="13"/>
      <c r="Q149" s="13"/>
      <c r="R149" s="13"/>
      <c r="S149" s="13"/>
      <c r="T149" s="13"/>
      <c r="U149" s="13"/>
      <c r="V149" s="13"/>
      <c r="W149" s="13"/>
      <c r="X149" s="13"/>
      <c r="Y149" s="13"/>
      <c r="Z149" s="13"/>
      <c r="AA149" s="13"/>
      <c r="AB149" s="13"/>
      <c r="AC149" s="13"/>
      <c r="AD149" s="14"/>
    </row>
    <row r="150" spans="1:30" x14ac:dyDescent="0.15">
      <c r="A150" s="14"/>
      <c r="B150" s="12"/>
      <c r="D150" s="13"/>
      <c r="E150" s="13"/>
      <c r="F150" s="12"/>
      <c r="G150" s="61"/>
      <c r="H150" s="3"/>
      <c r="I150" s="14"/>
      <c r="J150" s="13"/>
      <c r="K150" s="13"/>
      <c r="L150" s="15"/>
      <c r="M150" s="13"/>
      <c r="N150" s="13"/>
      <c r="O150" s="13"/>
      <c r="P150" s="13"/>
      <c r="Q150" s="13"/>
      <c r="R150" s="13"/>
      <c r="S150" s="13"/>
      <c r="T150" s="13"/>
      <c r="U150" s="13"/>
      <c r="V150" s="13"/>
      <c r="W150" s="13"/>
      <c r="X150" s="13"/>
      <c r="Y150" s="13"/>
      <c r="Z150" s="13"/>
      <c r="AA150" s="13"/>
      <c r="AB150" s="13"/>
      <c r="AC150" s="13"/>
      <c r="AD150" s="14"/>
    </row>
    <row r="151" spans="1:30" x14ac:dyDescent="0.15">
      <c r="A151" s="14"/>
      <c r="B151" s="12"/>
      <c r="D151" s="13"/>
      <c r="E151" s="13"/>
      <c r="F151" s="12"/>
      <c r="G151" s="61"/>
      <c r="H151" s="3"/>
      <c r="I151" s="14"/>
      <c r="J151" s="13"/>
      <c r="K151" s="13"/>
      <c r="L151" s="15"/>
      <c r="M151" s="13"/>
      <c r="N151" s="13"/>
      <c r="O151" s="13"/>
      <c r="P151" s="13"/>
      <c r="Q151" s="13"/>
      <c r="R151" s="13"/>
      <c r="S151" s="13"/>
      <c r="T151" s="13"/>
      <c r="U151" s="13"/>
      <c r="V151" s="13"/>
      <c r="W151" s="13"/>
      <c r="X151" s="13"/>
      <c r="Y151" s="13"/>
      <c r="Z151" s="13"/>
      <c r="AA151" s="13"/>
      <c r="AB151" s="13"/>
      <c r="AC151" s="13"/>
      <c r="AD151" s="14"/>
    </row>
    <row r="152" spans="1:30" x14ac:dyDescent="0.15">
      <c r="A152" s="14"/>
      <c r="B152" s="12"/>
      <c r="D152" s="13"/>
      <c r="E152" s="13"/>
      <c r="F152" s="12"/>
      <c r="G152" s="61"/>
      <c r="H152" s="3"/>
      <c r="I152" s="14"/>
      <c r="J152" s="13"/>
      <c r="K152" s="13"/>
      <c r="L152" s="15"/>
      <c r="M152" s="13"/>
      <c r="N152" s="13"/>
      <c r="O152" s="13"/>
      <c r="P152" s="13"/>
      <c r="Q152" s="13"/>
      <c r="R152" s="13"/>
      <c r="S152" s="13"/>
      <c r="T152" s="13"/>
      <c r="U152" s="13"/>
      <c r="V152" s="13"/>
      <c r="W152" s="13"/>
      <c r="X152" s="13"/>
      <c r="Y152" s="13"/>
      <c r="Z152" s="13"/>
      <c r="AA152" s="13"/>
      <c r="AB152" s="13"/>
      <c r="AC152" s="13"/>
      <c r="AD152" s="14"/>
    </row>
    <row r="153" spans="1:30" x14ac:dyDescent="0.15">
      <c r="A153" s="14"/>
      <c r="B153" s="12"/>
      <c r="D153" s="13"/>
      <c r="E153" s="13"/>
      <c r="F153" s="12"/>
      <c r="G153" s="61"/>
      <c r="H153" s="3"/>
      <c r="I153" s="14"/>
      <c r="J153" s="13"/>
      <c r="K153" s="13"/>
      <c r="L153" s="15"/>
      <c r="M153" s="13"/>
      <c r="N153" s="13"/>
      <c r="O153" s="13"/>
      <c r="P153" s="13"/>
      <c r="Q153" s="13"/>
      <c r="R153" s="13"/>
      <c r="S153" s="13"/>
      <c r="T153" s="13"/>
      <c r="U153" s="13"/>
      <c r="V153" s="13"/>
      <c r="W153" s="13"/>
      <c r="X153" s="13"/>
      <c r="Y153" s="13"/>
      <c r="Z153" s="13"/>
      <c r="AA153" s="13"/>
      <c r="AB153" s="13"/>
      <c r="AC153" s="13"/>
      <c r="AD153" s="14"/>
    </row>
    <row r="154" spans="1:30" x14ac:dyDescent="0.15">
      <c r="A154" s="14"/>
      <c r="B154" s="12"/>
      <c r="D154" s="13"/>
      <c r="E154" s="13"/>
      <c r="F154" s="12"/>
      <c r="G154" s="61"/>
      <c r="H154" s="3"/>
      <c r="I154" s="14"/>
      <c r="J154" s="13"/>
      <c r="K154" s="13"/>
      <c r="L154" s="15"/>
      <c r="M154" s="13"/>
      <c r="N154" s="13"/>
      <c r="O154" s="13"/>
      <c r="P154" s="13"/>
      <c r="Q154" s="13"/>
      <c r="R154" s="13"/>
      <c r="S154" s="13"/>
      <c r="T154" s="13"/>
      <c r="U154" s="13"/>
      <c r="V154" s="13"/>
      <c r="W154" s="13"/>
      <c r="X154" s="13"/>
      <c r="Y154" s="13"/>
      <c r="Z154" s="13"/>
      <c r="AA154" s="13"/>
      <c r="AB154" s="13"/>
      <c r="AC154" s="13"/>
      <c r="AD154" s="14"/>
    </row>
    <row r="155" spans="1:30" x14ac:dyDescent="0.15">
      <c r="A155" s="14"/>
      <c r="B155" s="12"/>
      <c r="D155" s="13"/>
      <c r="E155" s="13"/>
      <c r="F155" s="12"/>
      <c r="G155" s="61"/>
      <c r="H155" s="3"/>
      <c r="I155" s="14"/>
      <c r="J155" s="13"/>
      <c r="K155" s="13"/>
      <c r="L155" s="15"/>
      <c r="M155" s="13"/>
      <c r="N155" s="13"/>
      <c r="O155" s="13"/>
      <c r="P155" s="13"/>
      <c r="Q155" s="13"/>
      <c r="R155" s="13"/>
      <c r="S155" s="13"/>
      <c r="T155" s="13"/>
      <c r="U155" s="13"/>
      <c r="V155" s="13"/>
      <c r="W155" s="13"/>
      <c r="X155" s="13"/>
      <c r="Y155" s="13"/>
      <c r="Z155" s="13"/>
      <c r="AA155" s="13"/>
      <c r="AB155" s="13"/>
      <c r="AC155" s="13"/>
      <c r="AD155" s="14"/>
    </row>
    <row r="156" spans="1:30" x14ac:dyDescent="0.15">
      <c r="A156" s="14"/>
      <c r="B156" s="12"/>
      <c r="D156" s="13"/>
      <c r="E156" s="13"/>
      <c r="F156" s="12"/>
      <c r="G156" s="61"/>
      <c r="H156" s="3"/>
      <c r="I156" s="14"/>
      <c r="J156" s="13"/>
      <c r="K156" s="13"/>
      <c r="L156" s="15"/>
      <c r="M156" s="13"/>
      <c r="N156" s="13"/>
      <c r="O156" s="13"/>
      <c r="P156" s="13"/>
      <c r="Q156" s="13"/>
      <c r="R156" s="13"/>
      <c r="S156" s="13"/>
      <c r="T156" s="13"/>
      <c r="U156" s="13"/>
      <c r="V156" s="13"/>
      <c r="W156" s="13"/>
      <c r="X156" s="13"/>
      <c r="Y156" s="13"/>
      <c r="Z156" s="13"/>
      <c r="AA156" s="13"/>
      <c r="AB156" s="13"/>
      <c r="AC156" s="13"/>
      <c r="AD156" s="14"/>
    </row>
    <row r="157" spans="1:30" x14ac:dyDescent="0.15">
      <c r="A157" s="14"/>
      <c r="B157" s="12"/>
      <c r="D157" s="13"/>
      <c r="E157" s="13"/>
      <c r="F157" s="12"/>
      <c r="G157" s="61"/>
      <c r="H157" s="3"/>
      <c r="I157" s="14"/>
      <c r="J157" s="13"/>
      <c r="K157" s="13"/>
      <c r="L157" s="15"/>
      <c r="M157" s="13"/>
      <c r="N157" s="13"/>
      <c r="O157" s="13"/>
      <c r="P157" s="13"/>
      <c r="Q157" s="13"/>
      <c r="R157" s="13"/>
      <c r="S157" s="13"/>
      <c r="T157" s="13"/>
      <c r="U157" s="13"/>
      <c r="V157" s="13"/>
      <c r="W157" s="13"/>
      <c r="X157" s="13"/>
      <c r="Y157" s="13"/>
      <c r="Z157" s="13"/>
      <c r="AA157" s="13"/>
      <c r="AB157" s="13"/>
      <c r="AC157" s="13"/>
      <c r="AD157" s="14"/>
    </row>
    <row r="158" spans="1:30" x14ac:dyDescent="0.15">
      <c r="A158" s="14"/>
      <c r="B158" s="12"/>
      <c r="D158" s="13"/>
      <c r="E158" s="13"/>
      <c r="F158" s="12"/>
      <c r="G158" s="61"/>
      <c r="H158" s="3"/>
      <c r="I158" s="14"/>
      <c r="J158" s="13"/>
      <c r="K158" s="13"/>
      <c r="L158" s="15"/>
      <c r="M158" s="13"/>
      <c r="N158" s="13"/>
      <c r="O158" s="13"/>
      <c r="P158" s="13"/>
      <c r="Q158" s="13"/>
      <c r="R158" s="13"/>
      <c r="S158" s="13"/>
      <c r="T158" s="13"/>
      <c r="U158" s="13"/>
      <c r="V158" s="13"/>
      <c r="W158" s="13"/>
      <c r="X158" s="13"/>
      <c r="Y158" s="13"/>
      <c r="Z158" s="13"/>
      <c r="AA158" s="13"/>
      <c r="AB158" s="13"/>
      <c r="AC158" s="13"/>
      <c r="AD158" s="14"/>
    </row>
    <row r="159" spans="1:30" x14ac:dyDescent="0.15">
      <c r="A159" s="14"/>
      <c r="B159" s="12"/>
      <c r="D159" s="13"/>
      <c r="E159" s="13"/>
      <c r="F159" s="12"/>
      <c r="G159" s="61"/>
      <c r="H159" s="3"/>
      <c r="I159" s="14"/>
      <c r="J159" s="13"/>
      <c r="K159" s="13"/>
      <c r="L159" s="15"/>
      <c r="M159" s="13"/>
      <c r="N159" s="13"/>
      <c r="O159" s="13"/>
      <c r="P159" s="13"/>
      <c r="Q159" s="13"/>
      <c r="R159" s="13"/>
      <c r="S159" s="13"/>
      <c r="T159" s="13"/>
      <c r="U159" s="13"/>
      <c r="V159" s="13"/>
      <c r="W159" s="13"/>
      <c r="X159" s="13"/>
      <c r="Y159" s="13"/>
      <c r="Z159" s="13"/>
      <c r="AA159" s="13"/>
      <c r="AB159" s="13"/>
      <c r="AC159" s="13"/>
      <c r="AD159" s="14"/>
    </row>
    <row r="160" spans="1:30" x14ac:dyDescent="0.15">
      <c r="A160" s="14"/>
      <c r="B160" s="12"/>
      <c r="D160" s="13"/>
      <c r="E160" s="13"/>
      <c r="F160" s="12"/>
      <c r="G160" s="61"/>
      <c r="H160" s="3"/>
      <c r="I160" s="14"/>
      <c r="J160" s="13"/>
      <c r="K160" s="13"/>
      <c r="L160" s="15"/>
      <c r="M160" s="13"/>
      <c r="N160" s="13"/>
      <c r="O160" s="13"/>
      <c r="P160" s="13"/>
      <c r="Q160" s="13"/>
      <c r="R160" s="13"/>
      <c r="S160" s="13"/>
      <c r="T160" s="13"/>
      <c r="U160" s="13"/>
      <c r="V160" s="13"/>
      <c r="W160" s="13"/>
      <c r="X160" s="13"/>
      <c r="Y160" s="13"/>
      <c r="Z160" s="13"/>
      <c r="AA160" s="13"/>
      <c r="AB160" s="13"/>
      <c r="AC160" s="13"/>
      <c r="AD160" s="14"/>
    </row>
    <row r="161" spans="1:30" x14ac:dyDescent="0.15">
      <c r="A161" s="14"/>
      <c r="B161" s="12"/>
      <c r="D161" s="13"/>
      <c r="E161" s="13"/>
      <c r="F161" s="12"/>
      <c r="G161" s="61"/>
      <c r="H161" s="3"/>
      <c r="I161" s="14"/>
      <c r="J161" s="13"/>
      <c r="K161" s="13"/>
      <c r="L161" s="15"/>
      <c r="M161" s="13"/>
      <c r="N161" s="13"/>
      <c r="O161" s="13"/>
      <c r="P161" s="13"/>
      <c r="Q161" s="13"/>
      <c r="R161" s="13"/>
      <c r="S161" s="13"/>
      <c r="T161" s="13"/>
      <c r="U161" s="13"/>
      <c r="V161" s="13"/>
      <c r="W161" s="13"/>
      <c r="X161" s="13"/>
      <c r="Y161" s="13"/>
      <c r="Z161" s="13"/>
      <c r="AA161" s="13"/>
      <c r="AB161" s="13"/>
      <c r="AC161" s="13"/>
      <c r="AD161" s="14"/>
    </row>
    <row r="162" spans="1:30" x14ac:dyDescent="0.15">
      <c r="A162" s="14"/>
      <c r="B162" s="12"/>
      <c r="D162" s="13"/>
      <c r="E162" s="13"/>
      <c r="F162" s="12"/>
      <c r="G162" s="61"/>
      <c r="H162" s="3"/>
      <c r="I162" s="14"/>
      <c r="J162" s="13"/>
      <c r="K162" s="13"/>
      <c r="L162" s="15"/>
      <c r="M162" s="13"/>
      <c r="N162" s="13"/>
      <c r="O162" s="13"/>
      <c r="P162" s="13"/>
      <c r="Q162" s="13"/>
      <c r="R162" s="13"/>
      <c r="S162" s="13"/>
      <c r="T162" s="13"/>
      <c r="U162" s="13"/>
      <c r="V162" s="13"/>
      <c r="W162" s="13"/>
      <c r="X162" s="13"/>
      <c r="Y162" s="13"/>
      <c r="Z162" s="13"/>
      <c r="AA162" s="13"/>
      <c r="AB162" s="13"/>
      <c r="AC162" s="13"/>
      <c r="AD162" s="14"/>
    </row>
    <row r="163" spans="1:30" x14ac:dyDescent="0.15">
      <c r="A163" s="14"/>
      <c r="B163" s="12"/>
      <c r="D163" s="13"/>
      <c r="E163" s="13"/>
      <c r="F163" s="12"/>
      <c r="G163" s="61"/>
      <c r="H163" s="3"/>
      <c r="I163" s="14"/>
      <c r="J163" s="13"/>
      <c r="K163" s="13"/>
      <c r="L163" s="15"/>
      <c r="M163" s="13"/>
      <c r="N163" s="13"/>
      <c r="O163" s="13"/>
      <c r="P163" s="13"/>
      <c r="Q163" s="13"/>
      <c r="R163" s="13"/>
      <c r="S163" s="13"/>
      <c r="T163" s="13"/>
      <c r="U163" s="13"/>
      <c r="V163" s="13"/>
      <c r="W163" s="13"/>
      <c r="X163" s="13"/>
      <c r="Y163" s="13"/>
      <c r="Z163" s="13"/>
      <c r="AA163" s="13"/>
      <c r="AB163" s="13"/>
      <c r="AC163" s="13"/>
      <c r="AD163" s="14"/>
    </row>
    <row r="164" spans="1:30" x14ac:dyDescent="0.15">
      <c r="A164" s="14"/>
      <c r="B164" s="12"/>
      <c r="D164" s="13"/>
      <c r="E164" s="13"/>
      <c r="F164" s="12"/>
      <c r="G164" s="61"/>
      <c r="H164" s="3"/>
      <c r="I164" s="14"/>
      <c r="J164" s="13"/>
      <c r="K164" s="13"/>
      <c r="L164" s="15"/>
      <c r="M164" s="13"/>
      <c r="N164" s="13"/>
      <c r="O164" s="13"/>
      <c r="P164" s="13"/>
      <c r="Q164" s="13"/>
      <c r="R164" s="13"/>
      <c r="S164" s="13"/>
      <c r="T164" s="13"/>
      <c r="U164" s="13"/>
      <c r="V164" s="13"/>
      <c r="W164" s="13"/>
      <c r="X164" s="13"/>
      <c r="Y164" s="13"/>
      <c r="Z164" s="13"/>
      <c r="AA164" s="13"/>
      <c r="AB164" s="13"/>
      <c r="AC164" s="13"/>
      <c r="AD164" s="14"/>
    </row>
    <row r="165" spans="1:30" x14ac:dyDescent="0.15">
      <c r="A165" s="14"/>
      <c r="B165" s="12"/>
      <c r="D165" s="13"/>
      <c r="E165" s="13"/>
      <c r="F165" s="12"/>
      <c r="G165" s="61"/>
      <c r="H165" s="3"/>
      <c r="I165" s="14"/>
      <c r="J165" s="13"/>
      <c r="K165" s="13"/>
      <c r="L165" s="15"/>
      <c r="M165" s="13"/>
      <c r="N165" s="13"/>
      <c r="O165" s="13"/>
      <c r="P165" s="13"/>
      <c r="Q165" s="13"/>
      <c r="R165" s="13"/>
      <c r="S165" s="13"/>
      <c r="T165" s="13"/>
      <c r="U165" s="13"/>
      <c r="V165" s="13"/>
      <c r="W165" s="13"/>
      <c r="X165" s="13"/>
      <c r="Y165" s="13"/>
      <c r="Z165" s="13"/>
      <c r="AA165" s="13"/>
      <c r="AB165" s="13"/>
      <c r="AC165" s="13"/>
      <c r="AD165" s="14"/>
    </row>
    <row r="166" spans="1:30" x14ac:dyDescent="0.15">
      <c r="A166" s="14"/>
      <c r="B166" s="12"/>
      <c r="D166" s="115"/>
      <c r="E166" s="13"/>
      <c r="F166" s="12"/>
      <c r="G166" s="61"/>
      <c r="H166" s="3"/>
      <c r="I166" s="14"/>
      <c r="J166" s="13"/>
      <c r="K166" s="13"/>
      <c r="L166" s="15"/>
      <c r="M166" s="13"/>
      <c r="N166" s="13"/>
      <c r="O166" s="13"/>
      <c r="P166" s="13"/>
      <c r="Q166" s="13"/>
      <c r="R166" s="13"/>
      <c r="S166" s="13"/>
      <c r="T166" s="13"/>
      <c r="U166" s="13"/>
      <c r="V166" s="13"/>
      <c r="W166" s="13"/>
      <c r="X166" s="13"/>
      <c r="Y166" s="13"/>
      <c r="Z166" s="13"/>
      <c r="AA166" s="13"/>
      <c r="AB166" s="13"/>
      <c r="AC166" s="13"/>
      <c r="AD166" s="14"/>
    </row>
    <row r="167" spans="1:30" x14ac:dyDescent="0.15">
      <c r="A167" s="14"/>
      <c r="B167" s="12"/>
      <c r="D167" s="115"/>
      <c r="E167" s="13"/>
      <c r="F167" s="12"/>
      <c r="G167" s="61"/>
      <c r="H167" s="3"/>
      <c r="I167" s="14"/>
      <c r="J167" s="13"/>
      <c r="K167" s="13"/>
      <c r="L167" s="15"/>
      <c r="M167" s="13"/>
      <c r="N167" s="13"/>
      <c r="O167" s="13"/>
      <c r="P167" s="13"/>
      <c r="Q167" s="13"/>
      <c r="R167" s="13"/>
      <c r="S167" s="13"/>
      <c r="T167" s="13"/>
      <c r="U167" s="13"/>
      <c r="V167" s="13"/>
      <c r="W167" s="13"/>
      <c r="X167" s="13"/>
      <c r="Y167" s="13"/>
      <c r="Z167" s="13"/>
      <c r="AA167" s="13"/>
      <c r="AB167" s="13"/>
      <c r="AC167" s="13"/>
      <c r="AD167" s="14"/>
    </row>
    <row r="168" spans="1:30" x14ac:dyDescent="0.15">
      <c r="A168" s="14"/>
      <c r="B168" s="12"/>
      <c r="D168" s="13"/>
      <c r="E168" s="13"/>
      <c r="F168" s="12"/>
      <c r="G168" s="61"/>
      <c r="H168" s="3"/>
      <c r="I168" s="14"/>
      <c r="J168" s="13"/>
      <c r="K168" s="13"/>
      <c r="L168" s="15"/>
      <c r="M168" s="13"/>
      <c r="N168" s="13"/>
      <c r="O168" s="13"/>
      <c r="P168" s="13"/>
      <c r="Q168" s="13"/>
      <c r="R168" s="13"/>
      <c r="S168" s="13"/>
      <c r="T168" s="13"/>
      <c r="U168" s="13"/>
      <c r="V168" s="13"/>
      <c r="W168" s="13"/>
      <c r="X168" s="13"/>
      <c r="Y168" s="13"/>
      <c r="Z168" s="13"/>
      <c r="AA168" s="13"/>
      <c r="AB168" s="13"/>
      <c r="AC168" s="13"/>
      <c r="AD168" s="14"/>
    </row>
    <row r="169" spans="1:30" x14ac:dyDescent="0.15">
      <c r="A169" s="14"/>
      <c r="B169" s="12"/>
      <c r="D169" s="13"/>
      <c r="E169" s="13"/>
      <c r="AD169" s="14"/>
    </row>
    <row r="170" spans="1:30" x14ac:dyDescent="0.15">
      <c r="A170" s="14"/>
      <c r="B170" s="12"/>
      <c r="C170" s="14"/>
      <c r="D170" s="116"/>
      <c r="E170" s="13"/>
      <c r="AD170" s="14"/>
    </row>
    <row r="171" spans="1:30" x14ac:dyDescent="0.15">
      <c r="A171" s="14"/>
      <c r="B171" s="12"/>
      <c r="C171" s="14"/>
      <c r="D171" s="13"/>
      <c r="E171" s="13"/>
      <c r="F171" s="31"/>
      <c r="G171" s="31"/>
      <c r="H171" s="13"/>
      <c r="I171" s="12"/>
      <c r="J171" s="13"/>
      <c r="K171" s="13"/>
      <c r="L171" s="13"/>
      <c r="M171" s="14"/>
      <c r="N171" s="13"/>
      <c r="O171" s="13"/>
      <c r="P171" s="13"/>
      <c r="Q171" s="13"/>
      <c r="R171" s="13"/>
      <c r="S171" s="13"/>
      <c r="T171" s="13"/>
      <c r="U171" s="13"/>
      <c r="V171" s="13"/>
      <c r="W171" s="13"/>
      <c r="X171" s="13"/>
      <c r="Y171" s="13"/>
      <c r="Z171" s="13"/>
      <c r="AA171" s="13"/>
      <c r="AB171" s="13"/>
      <c r="AC171" s="13"/>
      <c r="AD171" s="14"/>
    </row>
    <row r="172" spans="1:30" x14ac:dyDescent="0.15">
      <c r="B172" s="12"/>
      <c r="C172" s="14"/>
      <c r="D172" s="115"/>
      <c r="E172" s="13"/>
      <c r="F172" s="28"/>
      <c r="G172" s="28"/>
      <c r="H172" s="27"/>
      <c r="I172" s="28"/>
      <c r="J172" s="27"/>
      <c r="K172" s="27"/>
      <c r="L172" s="27"/>
      <c r="M172" s="27"/>
      <c r="N172" s="27"/>
      <c r="O172" s="27"/>
      <c r="P172" s="27"/>
      <c r="Q172" s="27"/>
      <c r="R172" s="27"/>
      <c r="S172" s="27"/>
      <c r="T172" s="27"/>
      <c r="U172" s="70"/>
      <c r="V172" s="27"/>
      <c r="W172" s="27"/>
      <c r="X172" s="27"/>
      <c r="Y172" s="27"/>
      <c r="Z172" s="27"/>
      <c r="AA172" s="70"/>
      <c r="AB172" s="27"/>
      <c r="AC172" s="119"/>
      <c r="AD172" s="27"/>
    </row>
    <row r="173" spans="1:30" x14ac:dyDescent="0.15">
      <c r="B173" s="12"/>
      <c r="C173" s="14"/>
      <c r="D173" s="13"/>
      <c r="E173" s="13"/>
      <c r="F173" s="28"/>
      <c r="G173" s="28"/>
      <c r="H173" s="27"/>
      <c r="I173" s="28"/>
      <c r="J173" s="27"/>
      <c r="K173" s="27"/>
      <c r="L173" s="27"/>
      <c r="M173" s="27"/>
      <c r="N173" s="27"/>
      <c r="O173" s="27"/>
      <c r="P173" s="27"/>
      <c r="Q173" s="27"/>
      <c r="R173" s="27"/>
      <c r="S173" s="27"/>
      <c r="T173" s="27"/>
      <c r="U173" s="70"/>
      <c r="V173" s="27"/>
      <c r="W173" s="27"/>
      <c r="X173" s="27"/>
      <c r="Y173" s="27"/>
      <c r="Z173" s="27"/>
      <c r="AA173" s="70"/>
      <c r="AB173" s="27"/>
      <c r="AC173" s="119"/>
      <c r="AD173" s="27"/>
    </row>
    <row r="174" spans="1:30" x14ac:dyDescent="0.15">
      <c r="B174" s="12"/>
      <c r="C174" s="14"/>
      <c r="D174" s="13"/>
      <c r="E174" s="13"/>
      <c r="F174" s="28"/>
      <c r="G174" s="28"/>
      <c r="H174" s="27"/>
      <c r="I174" s="28"/>
      <c r="J174" s="27"/>
      <c r="K174" s="27"/>
      <c r="L174" s="27"/>
      <c r="M174" s="27"/>
      <c r="N174" s="27"/>
      <c r="O174" s="27"/>
      <c r="P174" s="27"/>
      <c r="Q174" s="27"/>
      <c r="R174" s="27"/>
      <c r="S174" s="27"/>
      <c r="T174" s="27"/>
      <c r="U174" s="70"/>
      <c r="V174" s="27"/>
      <c r="W174" s="27"/>
      <c r="X174" s="27"/>
      <c r="Y174" s="27"/>
      <c r="Z174" s="27"/>
      <c r="AA174" s="70"/>
      <c r="AB174" s="27"/>
      <c r="AC174" s="119"/>
      <c r="AD174" s="27"/>
    </row>
    <row r="175" spans="1:30" x14ac:dyDescent="0.15">
      <c r="B175" s="12"/>
      <c r="C175" s="14"/>
      <c r="D175" s="13"/>
      <c r="E175" s="13"/>
      <c r="F175" s="28"/>
      <c r="G175" s="28"/>
      <c r="H175" s="27"/>
      <c r="I175" s="28"/>
      <c r="J175" s="27"/>
      <c r="K175" s="27"/>
      <c r="L175" s="27"/>
      <c r="M175" s="27"/>
      <c r="N175" s="27"/>
      <c r="O175" s="27"/>
      <c r="P175" s="27"/>
      <c r="Q175" s="27"/>
      <c r="R175" s="27"/>
      <c r="S175" s="27"/>
      <c r="T175" s="27"/>
      <c r="U175" s="70"/>
      <c r="V175" s="27"/>
      <c r="W175" s="27"/>
      <c r="X175" s="27"/>
      <c r="Y175" s="27"/>
      <c r="Z175" s="27"/>
      <c r="AA175" s="70"/>
      <c r="AB175" s="27"/>
      <c r="AC175" s="119"/>
      <c r="AD175" s="27"/>
    </row>
    <row r="176" spans="1:30" x14ac:dyDescent="0.15">
      <c r="B176" s="12"/>
      <c r="C176" s="14"/>
      <c r="D176" s="13"/>
      <c r="E176" s="13"/>
      <c r="F176" s="28"/>
      <c r="G176" s="28"/>
      <c r="H176" s="27"/>
      <c r="I176" s="28"/>
      <c r="J176" s="27"/>
      <c r="K176" s="27"/>
      <c r="L176" s="27"/>
      <c r="M176" s="27"/>
      <c r="N176" s="27"/>
      <c r="O176" s="27"/>
      <c r="P176" s="27"/>
      <c r="Q176" s="27"/>
      <c r="R176" s="27"/>
      <c r="S176" s="27"/>
      <c r="T176" s="27"/>
      <c r="U176" s="70"/>
      <c r="V176" s="27"/>
      <c r="W176" s="27"/>
      <c r="X176" s="27"/>
      <c r="Y176" s="27"/>
      <c r="Z176" s="27"/>
      <c r="AA176" s="70"/>
      <c r="AB176" s="27"/>
      <c r="AC176" s="119"/>
      <c r="AD176" s="27"/>
    </row>
    <row r="177" spans="1:30" ht="16" x14ac:dyDescent="0.2">
      <c r="B177" s="12"/>
      <c r="C177" s="5"/>
      <c r="D177" s="115"/>
      <c r="E177" s="13"/>
      <c r="F177" s="28"/>
      <c r="G177" s="28"/>
      <c r="H177" s="27"/>
      <c r="I177" s="28"/>
      <c r="J177" s="27"/>
      <c r="K177" s="27"/>
      <c r="L177" s="27"/>
      <c r="M177" s="27"/>
      <c r="N177" s="27"/>
      <c r="O177" s="27"/>
      <c r="P177" s="27"/>
      <c r="Q177" s="27"/>
      <c r="R177" s="27"/>
      <c r="S177" s="27"/>
      <c r="T177" s="27"/>
      <c r="U177" s="70"/>
      <c r="V177" s="27"/>
      <c r="W177" s="27"/>
      <c r="X177" s="27"/>
      <c r="Y177" s="27"/>
      <c r="Z177" s="27"/>
      <c r="AA177" s="70"/>
      <c r="AB177" s="27"/>
      <c r="AC177" s="119"/>
      <c r="AD177" s="27"/>
    </row>
    <row r="178" spans="1:30" ht="16" x14ac:dyDescent="0.2">
      <c r="B178" s="5"/>
      <c r="C178" s="5"/>
      <c r="D178" s="115"/>
      <c r="E178" s="13"/>
      <c r="F178" s="28"/>
      <c r="G178" s="28"/>
      <c r="H178" s="27"/>
      <c r="I178" s="28"/>
      <c r="J178" s="27"/>
      <c r="K178" s="27"/>
      <c r="L178" s="27"/>
      <c r="M178" s="27"/>
      <c r="N178" s="27"/>
      <c r="O178" s="27"/>
      <c r="P178" s="27"/>
      <c r="Q178" s="27"/>
      <c r="R178" s="27"/>
      <c r="S178" s="27"/>
      <c r="T178" s="27"/>
      <c r="U178" s="70"/>
      <c r="V178" s="27"/>
      <c r="W178" s="27"/>
      <c r="X178" s="27"/>
      <c r="Y178" s="27"/>
      <c r="Z178" s="27"/>
      <c r="AA178" s="70"/>
      <c r="AB178" s="27"/>
      <c r="AC178" s="119"/>
      <c r="AD178" s="27"/>
    </row>
    <row r="179" spans="1:30" ht="16" x14ac:dyDescent="0.2">
      <c r="B179" s="5"/>
      <c r="C179" s="5"/>
      <c r="D179" s="115"/>
      <c r="E179" s="13"/>
      <c r="F179" s="28"/>
      <c r="G179" s="28"/>
      <c r="H179" s="27"/>
      <c r="I179" s="28"/>
      <c r="J179" s="27"/>
      <c r="K179" s="27"/>
      <c r="L179" s="27"/>
      <c r="M179" s="27"/>
      <c r="N179" s="27"/>
      <c r="O179" s="27"/>
      <c r="P179" s="27"/>
      <c r="Q179" s="27"/>
      <c r="R179" s="27"/>
      <c r="S179" s="27"/>
      <c r="T179" s="27"/>
      <c r="U179" s="70"/>
      <c r="V179" s="27"/>
      <c r="W179" s="27"/>
      <c r="X179" s="27"/>
      <c r="Y179" s="27"/>
      <c r="Z179" s="27"/>
      <c r="AA179" s="70"/>
      <c r="AB179" s="27"/>
      <c r="AC179" s="119"/>
      <c r="AD179" s="27"/>
    </row>
    <row r="180" spans="1:30" ht="16" x14ac:dyDescent="0.2">
      <c r="B180" s="5"/>
      <c r="C180" s="5"/>
      <c r="D180" s="13"/>
      <c r="E180" s="13"/>
      <c r="F180" s="28"/>
      <c r="G180" s="28"/>
      <c r="H180" s="27"/>
      <c r="I180" s="28"/>
      <c r="J180" s="27"/>
      <c r="K180" s="27"/>
      <c r="L180" s="27"/>
      <c r="M180" s="27"/>
      <c r="N180" s="27"/>
      <c r="O180" s="27"/>
      <c r="P180" s="27"/>
      <c r="Q180" s="27"/>
      <c r="R180" s="27"/>
      <c r="S180" s="27"/>
      <c r="T180" s="27"/>
      <c r="U180" s="70"/>
      <c r="V180" s="27"/>
      <c r="W180" s="27"/>
      <c r="X180" s="27"/>
      <c r="Y180" s="27"/>
      <c r="Z180" s="27"/>
      <c r="AA180" s="70"/>
      <c r="AB180" s="27"/>
      <c r="AC180" s="119"/>
      <c r="AD180" s="27"/>
    </row>
    <row r="181" spans="1:30" ht="16" x14ac:dyDescent="0.2">
      <c r="B181" s="5"/>
      <c r="C181" s="5"/>
      <c r="D181" s="13"/>
      <c r="E181" s="13"/>
      <c r="F181" s="28"/>
      <c r="G181" s="28"/>
      <c r="H181" s="27"/>
      <c r="I181" s="28"/>
      <c r="J181" s="27"/>
      <c r="K181" s="27"/>
      <c r="L181" s="27"/>
      <c r="M181" s="27"/>
      <c r="N181" s="27"/>
      <c r="O181" s="27"/>
      <c r="P181" s="27"/>
      <c r="Q181" s="27"/>
      <c r="R181" s="27"/>
      <c r="S181" s="27"/>
      <c r="T181" s="27"/>
      <c r="U181" s="70"/>
      <c r="V181" s="27"/>
      <c r="W181" s="27"/>
      <c r="X181" s="27"/>
      <c r="Y181" s="27"/>
      <c r="Z181" s="27"/>
      <c r="AA181" s="70"/>
      <c r="AB181" s="27"/>
      <c r="AC181" s="119"/>
      <c r="AD181" s="27"/>
    </row>
    <row r="182" spans="1:30" ht="16" x14ac:dyDescent="0.2">
      <c r="B182" s="5"/>
      <c r="C182" s="5"/>
      <c r="D182" s="3"/>
      <c r="E182" s="13"/>
      <c r="F182" s="28"/>
      <c r="G182" s="28"/>
      <c r="H182" s="27"/>
      <c r="I182" s="28"/>
      <c r="J182" s="27"/>
      <c r="K182" s="27"/>
      <c r="L182" s="27"/>
      <c r="M182" s="27"/>
      <c r="N182" s="27"/>
      <c r="O182" s="27"/>
      <c r="P182" s="27"/>
      <c r="Q182" s="27"/>
      <c r="R182" s="27"/>
      <c r="S182" s="27"/>
      <c r="T182" s="27"/>
      <c r="U182" s="70"/>
      <c r="V182" s="27"/>
      <c r="W182" s="27"/>
      <c r="X182" s="27"/>
      <c r="Y182" s="27"/>
      <c r="Z182" s="27"/>
      <c r="AA182" s="70"/>
      <c r="AB182" s="27"/>
      <c r="AC182" s="119"/>
      <c r="AD182" s="27"/>
    </row>
    <row r="183" spans="1:30" ht="16" x14ac:dyDescent="0.2">
      <c r="B183" s="5"/>
      <c r="C183" s="5"/>
      <c r="D183" s="3"/>
      <c r="E183" s="6"/>
      <c r="F183" s="28"/>
      <c r="G183" s="28"/>
      <c r="H183" s="27"/>
      <c r="I183" s="28"/>
      <c r="J183" s="27"/>
      <c r="K183" s="27"/>
      <c r="L183" s="27"/>
      <c r="M183" s="27"/>
      <c r="N183" s="27"/>
      <c r="O183" s="27"/>
      <c r="P183" s="27"/>
      <c r="Q183" s="27"/>
      <c r="R183" s="27"/>
      <c r="S183" s="27"/>
      <c r="T183" s="27"/>
      <c r="U183" s="70"/>
      <c r="V183" s="27"/>
      <c r="W183" s="27"/>
      <c r="X183" s="27"/>
      <c r="Y183" s="27"/>
      <c r="Z183" s="27"/>
      <c r="AA183" s="70"/>
      <c r="AB183" s="27"/>
      <c r="AC183" s="119"/>
      <c r="AD183" s="27"/>
    </row>
    <row r="184" spans="1:30" ht="16" x14ac:dyDescent="0.2">
      <c r="B184" s="5"/>
      <c r="C184" s="14"/>
      <c r="D184" s="3"/>
      <c r="E184" s="28"/>
      <c r="F184" s="28"/>
      <c r="G184" s="28"/>
      <c r="H184" s="27"/>
      <c r="I184" s="28"/>
      <c r="J184" s="27"/>
      <c r="K184" s="27"/>
      <c r="L184" s="27"/>
      <c r="M184" s="27"/>
      <c r="N184" s="27"/>
      <c r="O184" s="27"/>
      <c r="P184" s="27"/>
      <c r="Q184" s="27"/>
      <c r="R184" s="27"/>
      <c r="S184" s="27"/>
      <c r="T184" s="27"/>
      <c r="U184" s="70"/>
      <c r="V184" s="27"/>
      <c r="W184" s="27"/>
      <c r="X184" s="27"/>
      <c r="Y184" s="27"/>
      <c r="Z184" s="27"/>
      <c r="AA184" s="70"/>
      <c r="AB184" s="27"/>
      <c r="AC184" s="119"/>
      <c r="AD184" s="27"/>
    </row>
    <row r="185" spans="1:30" ht="16" x14ac:dyDescent="0.2">
      <c r="B185" s="5"/>
      <c r="C185" s="14"/>
      <c r="D185" s="39"/>
      <c r="E185" s="28"/>
      <c r="F185" s="28"/>
      <c r="G185" s="28"/>
      <c r="H185" s="27"/>
      <c r="I185" s="28"/>
      <c r="J185" s="27"/>
      <c r="K185" s="27"/>
      <c r="L185" s="27"/>
      <c r="M185" s="27"/>
      <c r="N185" s="27"/>
      <c r="O185" s="27"/>
      <c r="P185" s="27"/>
      <c r="Q185" s="27"/>
      <c r="R185" s="27"/>
      <c r="S185" s="27"/>
      <c r="T185" s="27"/>
      <c r="U185" s="70"/>
      <c r="V185" s="27"/>
      <c r="W185" s="27"/>
      <c r="X185" s="27"/>
      <c r="Y185" s="27"/>
      <c r="Z185" s="27"/>
      <c r="AA185" s="70"/>
      <c r="AB185" s="27"/>
      <c r="AC185" s="119"/>
      <c r="AD185" s="27"/>
    </row>
    <row r="186" spans="1:30" ht="16" x14ac:dyDescent="0.2">
      <c r="B186" s="5"/>
      <c r="C186" s="14"/>
      <c r="D186" s="39"/>
      <c r="E186" s="28"/>
      <c r="F186" s="28"/>
      <c r="G186" s="28"/>
      <c r="H186" s="27"/>
      <c r="I186" s="28"/>
      <c r="J186" s="27"/>
      <c r="K186" s="27"/>
      <c r="L186" s="27"/>
      <c r="M186" s="27"/>
      <c r="N186" s="27"/>
      <c r="O186" s="27"/>
      <c r="P186" s="27"/>
      <c r="Q186" s="27"/>
      <c r="R186" s="27"/>
      <c r="S186" s="27"/>
      <c r="T186" s="27"/>
      <c r="U186" s="70"/>
      <c r="V186" s="27"/>
      <c r="W186" s="27"/>
      <c r="X186" s="27"/>
      <c r="Y186" s="27"/>
      <c r="Z186" s="27"/>
      <c r="AA186" s="70"/>
      <c r="AB186" s="27"/>
      <c r="AC186" s="119"/>
      <c r="AD186" s="27"/>
    </row>
    <row r="187" spans="1:30" ht="16" x14ac:dyDescent="0.2">
      <c r="B187" s="5"/>
      <c r="C187" s="14"/>
      <c r="D187" s="28"/>
      <c r="E187" s="39"/>
      <c r="F187" s="28"/>
      <c r="G187" s="28"/>
      <c r="H187" s="27"/>
      <c r="I187" s="28"/>
      <c r="J187" s="27"/>
      <c r="K187" s="27"/>
      <c r="L187" s="27"/>
      <c r="M187" s="27"/>
      <c r="N187" s="27"/>
      <c r="O187" s="27"/>
      <c r="P187" s="27"/>
      <c r="Q187" s="27"/>
      <c r="R187" s="27"/>
      <c r="S187" s="27"/>
      <c r="T187" s="27"/>
      <c r="U187" s="70"/>
      <c r="V187" s="27"/>
      <c r="W187" s="27"/>
      <c r="X187" s="27"/>
      <c r="Y187" s="27"/>
      <c r="Z187" s="27"/>
      <c r="AA187" s="70"/>
      <c r="AB187" s="27"/>
      <c r="AC187" s="119"/>
      <c r="AD187" s="27"/>
    </row>
    <row r="188" spans="1:30" ht="16" x14ac:dyDescent="0.2">
      <c r="B188" s="5"/>
      <c r="C188" s="14"/>
      <c r="D188" s="28"/>
      <c r="E188" s="28"/>
      <c r="F188" s="28"/>
      <c r="G188" s="28"/>
      <c r="H188" s="27"/>
      <c r="I188" s="28"/>
      <c r="J188" s="27"/>
      <c r="K188" s="27"/>
      <c r="L188" s="27"/>
      <c r="M188" s="27"/>
      <c r="N188" s="27"/>
      <c r="O188" s="27"/>
      <c r="P188" s="27"/>
      <c r="Q188" s="27"/>
      <c r="R188" s="27"/>
      <c r="S188" s="27"/>
      <c r="T188" s="27"/>
      <c r="U188" s="27"/>
      <c r="V188" s="27"/>
      <c r="W188" s="27"/>
      <c r="X188" s="27"/>
      <c r="Y188" s="27"/>
      <c r="Z188" s="27"/>
      <c r="AA188" s="70"/>
      <c r="AB188" s="27"/>
      <c r="AC188" s="119"/>
      <c r="AD188" s="27"/>
    </row>
    <row r="189" spans="1:30" x14ac:dyDescent="0.15">
      <c r="B189" s="12"/>
      <c r="C189" s="14"/>
      <c r="D189" s="28"/>
      <c r="E189" s="28"/>
      <c r="F189" s="28"/>
      <c r="G189" s="28"/>
      <c r="H189" s="27"/>
      <c r="I189" s="28"/>
      <c r="J189" s="27"/>
      <c r="K189" s="27"/>
      <c r="L189" s="27"/>
      <c r="M189" s="27"/>
      <c r="N189" s="27"/>
      <c r="O189" s="27"/>
      <c r="P189" s="27"/>
      <c r="Q189" s="27"/>
      <c r="R189" s="27"/>
      <c r="S189" s="27"/>
      <c r="T189" s="27"/>
      <c r="U189" s="27"/>
      <c r="V189" s="27"/>
      <c r="W189" s="27"/>
      <c r="X189" s="27"/>
      <c r="Y189" s="27"/>
      <c r="Z189" s="27"/>
      <c r="AA189" s="70"/>
      <c r="AB189" s="27"/>
      <c r="AC189" s="119"/>
      <c r="AD189" s="27"/>
    </row>
    <row r="190" spans="1:30" x14ac:dyDescent="0.15">
      <c r="B190" s="12"/>
      <c r="C190" s="14"/>
      <c r="D190" s="28"/>
      <c r="E190" s="28"/>
      <c r="F190" s="28"/>
      <c r="G190" s="28"/>
      <c r="H190" s="27"/>
      <c r="I190" s="28"/>
      <c r="J190" s="27"/>
      <c r="K190" s="27"/>
      <c r="L190" s="27"/>
      <c r="M190" s="27"/>
      <c r="N190" s="27"/>
      <c r="O190" s="27"/>
      <c r="P190" s="27"/>
      <c r="Q190" s="27"/>
      <c r="R190" s="27"/>
      <c r="S190" s="27"/>
      <c r="T190" s="27"/>
      <c r="U190" s="27"/>
      <c r="V190" s="27"/>
      <c r="W190" s="27"/>
      <c r="X190" s="27"/>
      <c r="Y190" s="27"/>
      <c r="Z190" s="27"/>
      <c r="AA190" s="70"/>
      <c r="AB190" s="27"/>
      <c r="AC190" s="119"/>
      <c r="AD190" s="27"/>
    </row>
    <row r="191" spans="1:30" x14ac:dyDescent="0.15">
      <c r="A191" s="63"/>
      <c r="B191" s="12"/>
      <c r="C191" s="65"/>
      <c r="D191" s="28"/>
      <c r="E191" s="66"/>
      <c r="F191" s="66"/>
      <c r="G191" s="66"/>
      <c r="H191" s="66"/>
      <c r="I191" s="75"/>
      <c r="J191" s="66"/>
      <c r="K191" s="66"/>
      <c r="L191" s="66"/>
      <c r="M191" s="66"/>
      <c r="N191" s="66"/>
      <c r="O191" s="66"/>
      <c r="P191" s="66"/>
      <c r="Q191" s="66"/>
      <c r="R191" s="66"/>
      <c r="S191" s="66"/>
      <c r="T191" s="66"/>
      <c r="U191" s="66"/>
      <c r="V191" s="66"/>
      <c r="W191" s="27"/>
      <c r="X191" s="27"/>
      <c r="Y191" s="27"/>
      <c r="Z191" s="27"/>
      <c r="AA191" s="70"/>
      <c r="AB191" s="27"/>
      <c r="AC191" s="119"/>
      <c r="AD191" s="27"/>
    </row>
    <row r="192" spans="1:30" x14ac:dyDescent="0.15">
      <c r="A192" s="63"/>
      <c r="B192" s="64"/>
      <c r="C192" s="65"/>
      <c r="D192" s="66"/>
      <c r="E192" s="72"/>
      <c r="F192" s="66"/>
      <c r="G192" s="72"/>
      <c r="H192" s="66"/>
      <c r="I192" s="39"/>
      <c r="J192" s="72"/>
      <c r="K192" s="72"/>
      <c r="L192" s="66"/>
      <c r="M192" s="72"/>
      <c r="N192" s="66"/>
      <c r="O192" s="66"/>
      <c r="P192" s="66"/>
      <c r="Q192" s="66"/>
      <c r="R192" s="66"/>
      <c r="S192" s="66"/>
      <c r="T192" s="66"/>
      <c r="U192" s="66"/>
      <c r="V192" s="66"/>
      <c r="W192" s="27"/>
      <c r="X192" s="27"/>
      <c r="Y192" s="27"/>
      <c r="Z192" s="27"/>
      <c r="AA192" s="70"/>
      <c r="AB192" s="27"/>
      <c r="AC192" s="119"/>
      <c r="AD192" s="27"/>
    </row>
    <row r="193" spans="1:30" x14ac:dyDescent="0.15">
      <c r="A193" s="73"/>
      <c r="B193" s="64"/>
      <c r="C193" s="65"/>
      <c r="D193" s="72"/>
      <c r="E193" s="67"/>
      <c r="F193" s="67"/>
      <c r="G193" s="72"/>
      <c r="H193" s="66"/>
      <c r="I193" s="39"/>
      <c r="J193" s="66"/>
      <c r="K193" s="66"/>
      <c r="L193" s="66"/>
      <c r="M193" s="66"/>
      <c r="N193" s="66"/>
      <c r="O193" s="66"/>
      <c r="P193" s="66"/>
      <c r="Q193" s="66"/>
      <c r="R193" s="66"/>
      <c r="S193" s="66"/>
      <c r="T193" s="66"/>
      <c r="U193" s="66"/>
      <c r="V193" s="66"/>
      <c r="W193" s="27"/>
      <c r="X193" s="27"/>
      <c r="Y193" s="27"/>
      <c r="Z193" s="27"/>
      <c r="AA193" s="70"/>
      <c r="AB193" s="27"/>
      <c r="AC193" s="119"/>
      <c r="AD193" s="27"/>
    </row>
    <row r="194" spans="1:30" x14ac:dyDescent="0.15">
      <c r="A194" s="74"/>
      <c r="B194" s="64"/>
      <c r="C194" s="65"/>
      <c r="D194" s="67"/>
      <c r="E194" s="67"/>
      <c r="F194" s="67"/>
      <c r="G194" s="72"/>
      <c r="H194" s="66"/>
      <c r="I194" s="39"/>
      <c r="J194" s="66"/>
      <c r="K194" s="66"/>
      <c r="L194" s="66"/>
      <c r="M194" s="66"/>
      <c r="N194" s="66"/>
      <c r="O194" s="66"/>
      <c r="P194" s="66"/>
      <c r="Q194" s="66"/>
      <c r="R194" s="66"/>
      <c r="S194" s="66"/>
      <c r="T194" s="66"/>
      <c r="U194" s="66"/>
      <c r="V194" s="66"/>
      <c r="W194" s="27"/>
      <c r="X194" s="27"/>
      <c r="Y194" s="27"/>
      <c r="Z194" s="27"/>
      <c r="AA194" s="70"/>
      <c r="AB194" s="27"/>
      <c r="AC194" s="119"/>
      <c r="AD194" s="27"/>
    </row>
    <row r="195" spans="1:30" x14ac:dyDescent="0.15">
      <c r="A195" s="74"/>
      <c r="B195" s="74"/>
      <c r="C195" s="65"/>
      <c r="D195" s="67"/>
      <c r="E195" s="67"/>
      <c r="F195" s="67"/>
      <c r="G195" s="72"/>
      <c r="H195" s="66"/>
      <c r="I195" s="39"/>
      <c r="J195" s="66"/>
      <c r="K195" s="66"/>
      <c r="L195" s="66"/>
      <c r="M195" s="66"/>
      <c r="N195" s="66"/>
      <c r="O195" s="66"/>
      <c r="P195" s="66"/>
      <c r="Q195" s="66"/>
      <c r="R195" s="66"/>
      <c r="S195" s="66"/>
      <c r="T195" s="66"/>
      <c r="U195" s="66"/>
      <c r="V195" s="66"/>
      <c r="W195" s="27"/>
      <c r="X195" s="27"/>
      <c r="Y195" s="27"/>
      <c r="Z195" s="27"/>
      <c r="AA195" s="70"/>
      <c r="AB195" s="27"/>
      <c r="AC195" s="119"/>
      <c r="AD195" s="27"/>
    </row>
    <row r="196" spans="1:30" x14ac:dyDescent="0.15">
      <c r="A196" s="74"/>
      <c r="B196" s="74"/>
      <c r="C196" s="65"/>
      <c r="D196" s="67"/>
      <c r="E196" s="67"/>
      <c r="F196" s="67"/>
      <c r="G196" s="72"/>
      <c r="H196" s="66"/>
      <c r="I196" s="39"/>
      <c r="J196" s="66"/>
      <c r="K196" s="66"/>
      <c r="L196" s="66"/>
      <c r="M196" s="66"/>
      <c r="N196" s="66"/>
      <c r="O196" s="66"/>
      <c r="P196" s="66"/>
      <c r="Q196" s="66"/>
      <c r="R196" s="66"/>
      <c r="S196" s="66"/>
      <c r="T196" s="66"/>
      <c r="U196" s="66"/>
      <c r="V196" s="66"/>
      <c r="W196" s="27"/>
      <c r="X196" s="27"/>
      <c r="Y196" s="27"/>
      <c r="Z196" s="27"/>
      <c r="AA196" s="70"/>
      <c r="AB196" s="27"/>
      <c r="AC196" s="119"/>
      <c r="AD196" s="27"/>
    </row>
    <row r="197" spans="1:30" x14ac:dyDescent="0.15">
      <c r="A197" s="73"/>
      <c r="B197" s="64"/>
      <c r="C197" s="65"/>
      <c r="D197" s="67"/>
      <c r="E197" s="67"/>
      <c r="F197" s="67"/>
      <c r="G197" s="72"/>
      <c r="H197" s="66"/>
      <c r="I197" s="39"/>
      <c r="J197" s="66"/>
      <c r="K197" s="66"/>
      <c r="L197" s="66"/>
      <c r="M197" s="66"/>
      <c r="N197" s="66"/>
      <c r="O197" s="66"/>
      <c r="P197" s="66"/>
      <c r="Q197" s="66"/>
      <c r="R197" s="66"/>
      <c r="S197" s="66"/>
      <c r="T197" s="66"/>
      <c r="U197" s="66"/>
      <c r="V197" s="66"/>
      <c r="W197" s="27"/>
      <c r="X197" s="27"/>
      <c r="Y197" s="27"/>
      <c r="Z197" s="27"/>
      <c r="AA197" s="70"/>
      <c r="AB197" s="27"/>
      <c r="AC197" s="119"/>
      <c r="AD197" s="27"/>
    </row>
    <row r="198" spans="1:30" x14ac:dyDescent="0.15">
      <c r="A198" s="73"/>
      <c r="B198" s="64"/>
      <c r="C198" s="65"/>
      <c r="D198" s="67"/>
      <c r="E198" s="67"/>
      <c r="F198" s="67"/>
      <c r="G198" s="72"/>
      <c r="H198" s="66"/>
      <c r="I198" s="39"/>
      <c r="J198" s="66"/>
      <c r="K198" s="66"/>
      <c r="L198" s="66"/>
      <c r="M198" s="66"/>
      <c r="N198" s="66"/>
      <c r="O198" s="66"/>
      <c r="P198" s="66"/>
      <c r="Q198" s="66"/>
      <c r="R198" s="66"/>
      <c r="S198" s="66"/>
      <c r="T198" s="66"/>
      <c r="U198" s="66"/>
      <c r="V198" s="66"/>
      <c r="W198" s="27"/>
      <c r="X198" s="27"/>
      <c r="Y198" s="27"/>
      <c r="Z198" s="27"/>
      <c r="AA198" s="70"/>
      <c r="AB198" s="27"/>
      <c r="AC198" s="119"/>
      <c r="AD198" s="27"/>
    </row>
    <row r="199" spans="1:30" x14ac:dyDescent="0.15">
      <c r="A199" s="73"/>
      <c r="B199" s="64"/>
      <c r="C199" s="65"/>
      <c r="D199" s="67"/>
      <c r="E199" s="67"/>
      <c r="F199" s="67"/>
      <c r="G199" s="72"/>
      <c r="H199" s="66"/>
      <c r="I199" s="39"/>
      <c r="J199" s="66"/>
      <c r="K199" s="66"/>
      <c r="L199" s="66"/>
      <c r="M199" s="66"/>
      <c r="N199" s="66"/>
      <c r="O199" s="66"/>
      <c r="P199" s="66"/>
      <c r="Q199" s="66"/>
      <c r="R199" s="66"/>
      <c r="S199" s="66"/>
      <c r="T199" s="66"/>
      <c r="U199" s="66"/>
      <c r="V199" s="66"/>
      <c r="W199" s="27"/>
      <c r="X199" s="27"/>
      <c r="Y199" s="27"/>
      <c r="Z199" s="27"/>
      <c r="AA199" s="70"/>
      <c r="AB199" s="27"/>
      <c r="AC199" s="119"/>
      <c r="AD199" s="27"/>
    </row>
    <row r="200" spans="1:30" x14ac:dyDescent="0.15">
      <c r="A200" s="73"/>
      <c r="B200" s="64"/>
      <c r="C200" s="65"/>
      <c r="D200" s="67"/>
      <c r="E200" s="67"/>
      <c r="F200" s="67"/>
      <c r="G200" s="72"/>
      <c r="H200" s="66"/>
      <c r="I200" s="39"/>
      <c r="J200" s="66"/>
      <c r="K200" s="66"/>
      <c r="L200" s="66"/>
      <c r="M200" s="66"/>
      <c r="N200" s="66"/>
      <c r="O200" s="66"/>
      <c r="P200" s="66"/>
      <c r="Q200" s="66"/>
      <c r="R200" s="66"/>
      <c r="S200" s="66"/>
      <c r="T200" s="66"/>
      <c r="U200" s="66"/>
      <c r="V200" s="66"/>
      <c r="W200" s="27"/>
      <c r="X200" s="27"/>
      <c r="Y200" s="27"/>
      <c r="Z200" s="27"/>
      <c r="AA200" s="70"/>
      <c r="AB200" s="27"/>
      <c r="AC200" s="119"/>
      <c r="AD200" s="27"/>
    </row>
    <row r="201" spans="1:30" x14ac:dyDescent="0.15">
      <c r="A201" s="73"/>
      <c r="B201" s="64"/>
      <c r="C201" s="65"/>
      <c r="D201" s="67"/>
      <c r="E201" s="67"/>
      <c r="F201" s="67"/>
      <c r="G201" s="72"/>
      <c r="H201" s="66"/>
      <c r="I201" s="39"/>
      <c r="J201" s="66"/>
      <c r="K201" s="66"/>
      <c r="L201" s="66"/>
      <c r="M201" s="66"/>
      <c r="N201" s="66"/>
      <c r="O201" s="66"/>
      <c r="P201" s="66"/>
      <c r="Q201" s="66"/>
      <c r="R201" s="66"/>
      <c r="S201" s="66"/>
      <c r="T201" s="66"/>
      <c r="U201" s="66"/>
      <c r="V201" s="66"/>
      <c r="W201" s="27"/>
      <c r="X201" s="27"/>
      <c r="Y201" s="27"/>
      <c r="Z201" s="27"/>
      <c r="AA201" s="70"/>
      <c r="AB201" s="27"/>
      <c r="AC201" s="119"/>
      <c r="AD201" s="27"/>
    </row>
    <row r="202" spans="1:30" x14ac:dyDescent="0.15">
      <c r="A202" s="73"/>
      <c r="B202" s="64"/>
      <c r="C202" s="65"/>
      <c r="D202" s="67"/>
      <c r="E202" s="67"/>
      <c r="F202" s="67"/>
      <c r="G202" s="72"/>
      <c r="H202" s="66"/>
      <c r="I202" s="39"/>
      <c r="J202" s="66"/>
      <c r="K202" s="66"/>
      <c r="L202" s="66"/>
      <c r="M202" s="66"/>
      <c r="N202" s="66"/>
      <c r="O202" s="66"/>
      <c r="P202" s="66"/>
      <c r="Q202" s="66"/>
      <c r="R202" s="66"/>
      <c r="S202" s="66"/>
      <c r="T202" s="66"/>
      <c r="U202" s="66"/>
      <c r="V202" s="66"/>
      <c r="W202" s="27"/>
      <c r="X202" s="27"/>
      <c r="Y202" s="27"/>
      <c r="Z202" s="27"/>
      <c r="AA202" s="70"/>
      <c r="AB202" s="27"/>
      <c r="AC202" s="119"/>
      <c r="AD202" s="27"/>
    </row>
    <row r="203" spans="1:30" x14ac:dyDescent="0.15">
      <c r="A203" s="73"/>
      <c r="B203" s="64"/>
      <c r="C203" s="65"/>
      <c r="D203" s="67"/>
      <c r="E203" s="67"/>
      <c r="F203" s="67"/>
      <c r="G203" s="72"/>
      <c r="H203" s="66"/>
      <c r="I203" s="39"/>
      <c r="J203" s="66"/>
      <c r="K203" s="66"/>
      <c r="L203" s="66"/>
      <c r="M203" s="66"/>
      <c r="N203" s="66"/>
      <c r="O203" s="66"/>
      <c r="P203" s="66"/>
      <c r="Q203" s="66"/>
      <c r="R203" s="66"/>
      <c r="S203" s="66"/>
      <c r="T203" s="66"/>
      <c r="U203" s="66"/>
      <c r="V203" s="66"/>
      <c r="W203" s="27"/>
      <c r="X203" s="27"/>
      <c r="Y203" s="27"/>
      <c r="Z203" s="27"/>
      <c r="AA203" s="70"/>
      <c r="AB203" s="27"/>
      <c r="AC203" s="119"/>
      <c r="AD203" s="27"/>
    </row>
    <row r="204" spans="1:30" x14ac:dyDescent="0.15">
      <c r="A204" s="73"/>
      <c r="B204" s="64"/>
      <c r="C204" s="65"/>
      <c r="D204" s="67"/>
      <c r="E204" s="67"/>
      <c r="F204" s="67"/>
      <c r="G204" s="72"/>
      <c r="H204" s="66"/>
      <c r="I204" s="39"/>
      <c r="J204" s="66"/>
      <c r="K204" s="66"/>
      <c r="L204" s="66"/>
      <c r="M204" s="66"/>
      <c r="N204" s="66"/>
      <c r="O204" s="66"/>
      <c r="P204" s="66"/>
      <c r="Q204" s="66"/>
      <c r="R204" s="66"/>
      <c r="S204" s="66"/>
      <c r="T204" s="66"/>
      <c r="U204" s="66"/>
      <c r="V204" s="66"/>
      <c r="W204" s="27"/>
      <c r="X204" s="27"/>
      <c r="Y204" s="27"/>
      <c r="Z204" s="27"/>
      <c r="AA204" s="70"/>
      <c r="AB204" s="27"/>
      <c r="AC204" s="119"/>
      <c r="AD204" s="27"/>
    </row>
    <row r="205" spans="1:30" x14ac:dyDescent="0.15">
      <c r="A205" s="73"/>
      <c r="B205" s="64"/>
      <c r="C205" s="65"/>
      <c r="D205" s="67"/>
      <c r="E205" s="67"/>
      <c r="F205" s="67"/>
      <c r="G205" s="72"/>
      <c r="H205" s="66"/>
      <c r="I205" s="39"/>
      <c r="J205" s="66"/>
      <c r="K205" s="66"/>
      <c r="L205" s="66"/>
      <c r="M205" s="66"/>
      <c r="N205" s="66"/>
      <c r="O205" s="66"/>
      <c r="P205" s="66"/>
      <c r="Q205" s="66"/>
      <c r="R205" s="66"/>
      <c r="S205" s="66"/>
      <c r="T205" s="66"/>
      <c r="U205" s="66"/>
      <c r="V205" s="66"/>
      <c r="W205" s="27"/>
      <c r="X205" s="27"/>
      <c r="Y205" s="27"/>
      <c r="Z205" s="27"/>
      <c r="AA205" s="70"/>
      <c r="AB205" s="27"/>
      <c r="AC205" s="119"/>
      <c r="AD205" s="27"/>
    </row>
    <row r="206" spans="1:30" x14ac:dyDescent="0.15">
      <c r="A206" s="63"/>
      <c r="B206" s="64"/>
      <c r="C206" s="65"/>
      <c r="D206" s="67"/>
      <c r="E206" s="67"/>
      <c r="F206" s="67"/>
      <c r="G206" s="72"/>
      <c r="H206" s="66"/>
      <c r="I206" s="39"/>
      <c r="J206" s="66"/>
      <c r="K206" s="66"/>
      <c r="L206" s="66"/>
      <c r="M206" s="66"/>
      <c r="N206" s="66"/>
      <c r="O206" s="66"/>
      <c r="P206" s="66"/>
      <c r="Q206" s="66"/>
      <c r="R206" s="66"/>
      <c r="S206" s="66"/>
      <c r="T206" s="66"/>
      <c r="U206" s="66"/>
      <c r="V206" s="66"/>
      <c r="W206" s="27"/>
      <c r="X206" s="27"/>
      <c r="Y206" s="27"/>
      <c r="Z206" s="27"/>
      <c r="AA206" s="70"/>
      <c r="AB206" s="27"/>
      <c r="AC206" s="119"/>
      <c r="AD206" s="27"/>
    </row>
    <row r="207" spans="1:30" x14ac:dyDescent="0.15">
      <c r="A207" s="63"/>
      <c r="B207" s="64"/>
      <c r="C207" s="65"/>
      <c r="D207" s="67"/>
      <c r="E207" s="67"/>
      <c r="F207" s="67"/>
      <c r="G207" s="67"/>
      <c r="H207" s="66"/>
      <c r="I207" s="67"/>
      <c r="J207" s="66"/>
      <c r="K207" s="66"/>
      <c r="L207" s="66"/>
      <c r="M207" s="66"/>
      <c r="N207" s="66"/>
      <c r="O207" s="66"/>
      <c r="P207" s="66"/>
      <c r="Q207" s="66"/>
      <c r="R207" s="66"/>
      <c r="S207" s="66"/>
      <c r="T207" s="66"/>
      <c r="U207" s="66"/>
      <c r="V207" s="66"/>
      <c r="W207" s="27"/>
      <c r="X207" s="27"/>
      <c r="Y207" s="27"/>
      <c r="Z207" s="27"/>
      <c r="AA207" s="70"/>
      <c r="AB207" s="27"/>
      <c r="AC207" s="119"/>
      <c r="AD207" s="27"/>
    </row>
    <row r="208" spans="1:30" x14ac:dyDescent="0.15">
      <c r="A208" s="63"/>
      <c r="B208" s="64"/>
      <c r="C208" s="65"/>
      <c r="D208" s="67"/>
      <c r="E208" s="67"/>
      <c r="F208" s="67"/>
      <c r="G208" s="67"/>
      <c r="H208" s="66"/>
      <c r="I208" s="28"/>
      <c r="J208" s="66"/>
      <c r="K208" s="66"/>
      <c r="L208" s="66"/>
      <c r="M208" s="66"/>
      <c r="N208" s="66"/>
      <c r="O208" s="66"/>
      <c r="P208" s="66"/>
      <c r="Q208" s="66"/>
      <c r="R208" s="66"/>
      <c r="S208" s="66"/>
      <c r="T208" s="66"/>
      <c r="U208" s="66"/>
      <c r="V208" s="66"/>
      <c r="W208" s="27"/>
      <c r="X208" s="27"/>
      <c r="Y208" s="27"/>
      <c r="Z208" s="27"/>
      <c r="AA208" s="70"/>
      <c r="AB208" s="27"/>
      <c r="AC208" s="119"/>
      <c r="AD208" s="27"/>
    </row>
    <row r="209" spans="1:30" x14ac:dyDescent="0.15">
      <c r="A209" s="63"/>
      <c r="B209" s="64"/>
      <c r="C209" s="65"/>
      <c r="D209" s="67"/>
      <c r="E209" s="67"/>
      <c r="F209" s="67"/>
      <c r="G209" s="67"/>
      <c r="H209" s="66"/>
      <c r="I209" s="28"/>
      <c r="J209" s="66"/>
      <c r="K209" s="66"/>
      <c r="L209" s="66"/>
      <c r="M209" s="66"/>
      <c r="N209" s="66"/>
      <c r="O209" s="66"/>
      <c r="P209" s="66"/>
      <c r="Q209" s="66"/>
      <c r="R209" s="66"/>
      <c r="S209" s="66"/>
      <c r="T209" s="66"/>
      <c r="U209" s="66"/>
      <c r="V209" s="66"/>
      <c r="W209" s="27"/>
      <c r="X209" s="27"/>
      <c r="Y209" s="27"/>
      <c r="Z209" s="27"/>
      <c r="AA209" s="70"/>
      <c r="AB209" s="27"/>
      <c r="AC209" s="119"/>
      <c r="AD209" s="27"/>
    </row>
    <row r="210" spans="1:30" x14ac:dyDescent="0.15">
      <c r="A210" s="63"/>
      <c r="B210" s="64"/>
      <c r="C210" s="65"/>
      <c r="D210" s="67"/>
      <c r="E210" s="67"/>
      <c r="F210" s="67"/>
      <c r="G210" s="67"/>
      <c r="H210" s="66"/>
      <c r="I210" s="28"/>
      <c r="J210" s="66"/>
      <c r="K210" s="66"/>
      <c r="L210" s="66"/>
      <c r="M210" s="66"/>
      <c r="N210" s="66"/>
      <c r="O210" s="66"/>
      <c r="P210" s="66"/>
      <c r="Q210" s="66"/>
      <c r="R210" s="66"/>
      <c r="S210" s="66"/>
      <c r="T210" s="66"/>
      <c r="U210" s="66"/>
      <c r="V210" s="66"/>
      <c r="W210" s="27"/>
      <c r="X210" s="27"/>
      <c r="Y210" s="27"/>
      <c r="Z210" s="27"/>
      <c r="AA210" s="70"/>
      <c r="AB210" s="27"/>
      <c r="AC210" s="119"/>
      <c r="AD210" s="27"/>
    </row>
    <row r="211" spans="1:30" x14ac:dyDescent="0.15">
      <c r="A211" s="63"/>
      <c r="B211" s="64"/>
      <c r="C211" s="65"/>
      <c r="D211" s="67"/>
      <c r="E211" s="67"/>
      <c r="F211" s="67"/>
      <c r="G211" s="67"/>
      <c r="H211" s="66"/>
      <c r="I211" s="28"/>
      <c r="J211" s="66"/>
      <c r="K211" s="66"/>
      <c r="L211" s="66"/>
      <c r="M211" s="66"/>
      <c r="N211" s="66"/>
      <c r="O211" s="66"/>
      <c r="P211" s="66"/>
      <c r="Q211" s="66"/>
      <c r="R211" s="66"/>
      <c r="S211" s="66"/>
      <c r="T211" s="66"/>
      <c r="U211" s="66"/>
      <c r="V211" s="66"/>
      <c r="W211" s="27"/>
      <c r="X211" s="27"/>
      <c r="Y211" s="27"/>
      <c r="Z211" s="27"/>
      <c r="AA211" s="70"/>
      <c r="AB211" s="27"/>
      <c r="AC211" s="119"/>
      <c r="AD211" s="27"/>
    </row>
    <row r="212" spans="1:30" x14ac:dyDescent="0.15">
      <c r="A212" s="63"/>
      <c r="B212" s="64"/>
      <c r="C212" s="65"/>
      <c r="D212" s="67"/>
      <c r="E212" s="67"/>
      <c r="F212" s="67"/>
      <c r="G212" s="67"/>
      <c r="H212" s="66"/>
      <c r="I212" s="28"/>
      <c r="J212" s="66"/>
      <c r="K212" s="66"/>
      <c r="L212" s="66"/>
      <c r="M212" s="66"/>
      <c r="N212" s="66"/>
      <c r="O212" s="66"/>
      <c r="P212" s="66"/>
      <c r="Q212" s="66"/>
      <c r="R212" s="66"/>
      <c r="S212" s="66"/>
      <c r="T212" s="66"/>
      <c r="U212" s="66"/>
      <c r="V212" s="66"/>
      <c r="W212" s="27"/>
      <c r="X212" s="27"/>
      <c r="Y212" s="27"/>
      <c r="Z212" s="27"/>
      <c r="AA212" s="70"/>
      <c r="AB212" s="27"/>
      <c r="AC212" s="119"/>
      <c r="AD212" s="27"/>
    </row>
    <row r="213" spans="1:30" x14ac:dyDescent="0.15">
      <c r="A213" s="63"/>
      <c r="B213" s="64"/>
      <c r="C213" s="65"/>
      <c r="D213" s="67"/>
      <c r="E213" s="67"/>
      <c r="F213" s="67"/>
      <c r="G213" s="67"/>
      <c r="H213" s="66"/>
      <c r="I213" s="28"/>
      <c r="J213" s="66"/>
      <c r="K213" s="66"/>
      <c r="L213" s="66"/>
      <c r="M213" s="66"/>
      <c r="N213" s="66"/>
      <c r="O213" s="66"/>
      <c r="P213" s="66"/>
      <c r="Q213" s="66"/>
      <c r="R213" s="66"/>
      <c r="S213" s="66"/>
      <c r="T213" s="66"/>
      <c r="U213" s="66"/>
      <c r="V213" s="66"/>
      <c r="W213" s="27"/>
      <c r="X213" s="27"/>
      <c r="Y213" s="27"/>
      <c r="Z213" s="27"/>
      <c r="AA213" s="70"/>
      <c r="AB213" s="27"/>
      <c r="AC213" s="119"/>
      <c r="AD213" s="27"/>
    </row>
    <row r="214" spans="1:30" x14ac:dyDescent="0.15">
      <c r="A214" s="63"/>
      <c r="B214" s="64"/>
      <c r="C214" s="65"/>
      <c r="D214" s="67"/>
      <c r="E214" s="67"/>
      <c r="F214" s="67"/>
      <c r="G214" s="67"/>
      <c r="H214" s="66"/>
      <c r="I214" s="28"/>
      <c r="J214" s="66"/>
      <c r="K214" s="66"/>
      <c r="L214" s="66"/>
      <c r="M214" s="66"/>
      <c r="N214" s="66"/>
      <c r="O214" s="66"/>
      <c r="P214" s="66"/>
      <c r="Q214" s="66"/>
      <c r="R214" s="66"/>
      <c r="S214" s="66"/>
      <c r="T214" s="66"/>
      <c r="U214" s="66"/>
      <c r="V214" s="66"/>
      <c r="W214" s="27"/>
      <c r="X214" s="27"/>
      <c r="Y214" s="27"/>
      <c r="Z214" s="27"/>
      <c r="AA214" s="70"/>
      <c r="AB214" s="27"/>
      <c r="AC214" s="119"/>
      <c r="AD214" s="27"/>
    </row>
    <row r="215" spans="1:30" x14ac:dyDescent="0.15">
      <c r="A215" s="63"/>
      <c r="B215" s="64"/>
      <c r="C215" s="65"/>
      <c r="D215" s="67"/>
      <c r="E215" s="67"/>
      <c r="F215" s="67"/>
      <c r="G215" s="67"/>
      <c r="H215" s="66"/>
      <c r="I215" s="28"/>
      <c r="J215" s="66"/>
      <c r="K215" s="66"/>
      <c r="L215" s="66"/>
      <c r="M215" s="66"/>
      <c r="N215" s="66"/>
      <c r="O215" s="66"/>
      <c r="P215" s="66"/>
      <c r="Q215" s="66"/>
      <c r="R215" s="66"/>
      <c r="S215" s="66"/>
      <c r="T215" s="66"/>
      <c r="U215" s="66"/>
      <c r="V215" s="66"/>
      <c r="W215" s="27"/>
      <c r="X215" s="27"/>
      <c r="Y215" s="27"/>
      <c r="Z215" s="27"/>
      <c r="AA215" s="70"/>
      <c r="AB215" s="27"/>
      <c r="AC215" s="119"/>
      <c r="AD215" s="27"/>
    </row>
    <row r="216" spans="1:30" x14ac:dyDescent="0.15">
      <c r="A216" s="63"/>
      <c r="B216" s="64"/>
      <c r="C216" s="65"/>
      <c r="D216" s="67"/>
      <c r="E216" s="67"/>
      <c r="F216" s="67"/>
      <c r="G216" s="67"/>
      <c r="H216" s="66"/>
      <c r="I216" s="28"/>
      <c r="J216" s="66"/>
      <c r="K216" s="66"/>
      <c r="L216" s="66"/>
      <c r="M216" s="66"/>
      <c r="N216" s="66"/>
      <c r="O216" s="66"/>
      <c r="P216" s="66"/>
      <c r="Q216" s="66"/>
      <c r="R216" s="66"/>
      <c r="S216" s="66"/>
      <c r="T216" s="66"/>
      <c r="U216" s="66"/>
      <c r="V216" s="66"/>
      <c r="W216" s="27"/>
      <c r="X216" s="27"/>
      <c r="Y216" s="27"/>
      <c r="Z216" s="27"/>
      <c r="AA216" s="70"/>
      <c r="AB216" s="27"/>
      <c r="AC216" s="119"/>
      <c r="AD216" s="27"/>
    </row>
    <row r="217" spans="1:30" x14ac:dyDescent="0.15">
      <c r="A217" s="63"/>
      <c r="B217" s="64"/>
      <c r="C217" s="65"/>
      <c r="D217" s="67"/>
      <c r="E217" s="67"/>
      <c r="F217" s="67"/>
      <c r="G217" s="67"/>
      <c r="H217" s="66"/>
      <c r="I217" s="28"/>
      <c r="J217" s="66"/>
      <c r="K217" s="66"/>
      <c r="L217" s="66"/>
      <c r="M217" s="66"/>
      <c r="N217" s="66"/>
      <c r="O217" s="66"/>
      <c r="P217" s="66"/>
      <c r="Q217" s="66"/>
      <c r="R217" s="66"/>
      <c r="S217" s="66"/>
      <c r="T217" s="66"/>
      <c r="U217" s="66"/>
      <c r="V217" s="66"/>
      <c r="W217" s="27"/>
      <c r="X217" s="27"/>
      <c r="Y217" s="27"/>
      <c r="Z217" s="27"/>
      <c r="AA217" s="70"/>
      <c r="AB217" s="27"/>
      <c r="AC217" s="119"/>
      <c r="AD217" s="27"/>
    </row>
    <row r="218" spans="1:30" x14ac:dyDescent="0.15">
      <c r="A218" s="63"/>
      <c r="B218" s="64"/>
      <c r="C218" s="63"/>
      <c r="D218" s="67"/>
      <c r="E218" s="67"/>
      <c r="F218" s="67"/>
      <c r="G218" s="67"/>
      <c r="H218" s="66"/>
      <c r="I218" s="28"/>
      <c r="J218" s="66"/>
      <c r="K218" s="66"/>
      <c r="L218" s="66"/>
      <c r="M218" s="66"/>
      <c r="N218" s="66"/>
      <c r="O218" s="66"/>
      <c r="P218" s="66"/>
      <c r="Q218" s="66"/>
      <c r="R218" s="66"/>
      <c r="S218" s="66"/>
      <c r="T218" s="66"/>
      <c r="U218" s="66"/>
      <c r="V218" s="66"/>
      <c r="W218" s="27"/>
      <c r="X218" s="27"/>
      <c r="Y218" s="27"/>
      <c r="Z218" s="27"/>
      <c r="AA218" s="70"/>
      <c r="AB218" s="27"/>
      <c r="AC218" s="119"/>
      <c r="AD218" s="27"/>
    </row>
    <row r="219" spans="1:30" x14ac:dyDescent="0.15">
      <c r="A219" s="63"/>
      <c r="B219" s="64"/>
      <c r="C219" s="63"/>
      <c r="D219" s="67"/>
      <c r="E219" s="67"/>
      <c r="F219" s="67"/>
      <c r="G219" s="67"/>
      <c r="H219" s="66"/>
      <c r="I219" s="28"/>
      <c r="J219" s="66"/>
      <c r="K219" s="66"/>
      <c r="L219" s="66"/>
      <c r="M219" s="66"/>
      <c r="N219" s="66"/>
      <c r="O219" s="66"/>
      <c r="P219" s="66"/>
      <c r="Q219" s="66"/>
      <c r="R219" s="66"/>
      <c r="S219" s="66"/>
      <c r="T219" s="66"/>
      <c r="U219" s="66"/>
      <c r="V219" s="66"/>
      <c r="W219" s="27"/>
      <c r="X219" s="27"/>
      <c r="Y219" s="27"/>
      <c r="Z219" s="27"/>
      <c r="AA219" s="70"/>
      <c r="AB219" s="27"/>
      <c r="AC219" s="119"/>
      <c r="AD219" s="27"/>
    </row>
    <row r="220" spans="1:30" x14ac:dyDescent="0.15">
      <c r="A220" s="63"/>
      <c r="B220" s="64"/>
      <c r="C220" s="63"/>
      <c r="D220" s="67"/>
      <c r="E220" s="67"/>
      <c r="F220" s="67"/>
      <c r="G220" s="67"/>
      <c r="H220" s="66"/>
      <c r="I220" s="28"/>
      <c r="J220" s="66"/>
      <c r="K220" s="66"/>
      <c r="L220" s="66"/>
      <c r="M220" s="66"/>
      <c r="N220" s="66"/>
      <c r="O220" s="66"/>
      <c r="P220" s="66"/>
      <c r="Q220" s="66"/>
      <c r="R220" s="66"/>
      <c r="S220" s="66"/>
      <c r="T220" s="66"/>
      <c r="U220" s="66"/>
      <c r="V220" s="66"/>
      <c r="W220" s="27"/>
      <c r="X220" s="27"/>
      <c r="Y220" s="27"/>
      <c r="Z220" s="27"/>
      <c r="AA220" s="70"/>
      <c r="AB220" s="27"/>
      <c r="AC220" s="119"/>
      <c r="AD220" s="27"/>
    </row>
    <row r="221" spans="1:30" x14ac:dyDescent="0.15">
      <c r="A221" s="63"/>
      <c r="B221" s="64"/>
      <c r="C221" s="63"/>
      <c r="D221" s="67"/>
      <c r="E221" s="67"/>
      <c r="F221" s="67"/>
      <c r="G221" s="67"/>
      <c r="H221" s="66"/>
      <c r="I221" s="28"/>
      <c r="J221" s="66"/>
      <c r="K221" s="66"/>
      <c r="L221" s="66"/>
      <c r="M221" s="66"/>
      <c r="N221" s="66"/>
      <c r="O221" s="66"/>
      <c r="P221" s="66"/>
      <c r="Q221" s="66"/>
      <c r="R221" s="66"/>
      <c r="S221" s="66"/>
      <c r="T221" s="66"/>
      <c r="U221" s="66"/>
      <c r="V221" s="66"/>
      <c r="W221" s="27"/>
      <c r="X221" s="27"/>
      <c r="Y221" s="27"/>
      <c r="Z221" s="27"/>
      <c r="AA221" s="70"/>
      <c r="AB221" s="27"/>
      <c r="AC221" s="119"/>
      <c r="AD221" s="27"/>
    </row>
    <row r="222" spans="1:30" x14ac:dyDescent="0.15">
      <c r="A222" s="63"/>
      <c r="B222" s="64"/>
      <c r="C222" s="63"/>
      <c r="D222" s="67"/>
      <c r="E222" s="67"/>
      <c r="F222" s="67"/>
      <c r="G222" s="67"/>
      <c r="H222" s="66"/>
      <c r="I222" s="28"/>
      <c r="J222" s="66"/>
      <c r="K222" s="66"/>
      <c r="L222" s="66"/>
      <c r="M222" s="66"/>
      <c r="N222" s="66"/>
      <c r="O222" s="66"/>
      <c r="P222" s="66"/>
      <c r="Q222" s="66"/>
      <c r="R222" s="66"/>
      <c r="S222" s="66"/>
      <c r="T222" s="66"/>
      <c r="U222" s="66"/>
      <c r="V222" s="66"/>
      <c r="W222" s="27"/>
      <c r="X222" s="27"/>
      <c r="Y222" s="27"/>
      <c r="Z222" s="27"/>
      <c r="AA222" s="70"/>
      <c r="AB222" s="27"/>
      <c r="AC222" s="119"/>
      <c r="AD222" s="27"/>
    </row>
    <row r="223" spans="1:30" x14ac:dyDescent="0.15">
      <c r="A223" s="63"/>
      <c r="B223" s="64"/>
      <c r="C223" s="63"/>
      <c r="D223" s="67"/>
      <c r="E223" s="67"/>
      <c r="F223" s="67"/>
      <c r="G223" s="67"/>
      <c r="H223" s="66"/>
      <c r="I223" s="28"/>
      <c r="J223" s="66"/>
      <c r="K223" s="66"/>
      <c r="L223" s="66"/>
      <c r="M223" s="66"/>
      <c r="N223" s="66"/>
      <c r="O223" s="66"/>
      <c r="P223" s="66"/>
      <c r="Q223" s="66"/>
      <c r="R223" s="66"/>
      <c r="S223" s="66"/>
      <c r="T223" s="66"/>
      <c r="U223" s="66"/>
      <c r="V223" s="66"/>
      <c r="W223" s="27"/>
      <c r="X223" s="27"/>
      <c r="Y223" s="27"/>
      <c r="Z223" s="27"/>
      <c r="AA223" s="70"/>
      <c r="AB223" s="27"/>
      <c r="AC223" s="119"/>
      <c r="AD223" s="27"/>
    </row>
    <row r="224" spans="1:30" x14ac:dyDescent="0.15">
      <c r="A224" s="63"/>
      <c r="B224" s="64"/>
      <c r="C224" s="63"/>
      <c r="D224" s="67"/>
      <c r="E224" s="67"/>
      <c r="F224" s="67"/>
      <c r="G224" s="67"/>
      <c r="H224" s="66"/>
      <c r="I224" s="28"/>
      <c r="J224" s="66"/>
      <c r="K224" s="66"/>
      <c r="L224" s="66"/>
      <c r="M224" s="66"/>
      <c r="N224" s="66"/>
      <c r="O224" s="66"/>
      <c r="P224" s="66"/>
      <c r="Q224" s="66"/>
      <c r="R224" s="66"/>
      <c r="S224" s="66"/>
      <c r="T224" s="66"/>
      <c r="U224" s="66"/>
      <c r="V224" s="66"/>
      <c r="W224" s="27"/>
      <c r="X224" s="27"/>
      <c r="Y224" s="27"/>
      <c r="Z224" s="27"/>
      <c r="AA224" s="70"/>
      <c r="AB224" s="27"/>
      <c r="AC224" s="119"/>
      <c r="AD224" s="27"/>
    </row>
    <row r="225" spans="1:30" x14ac:dyDescent="0.15">
      <c r="A225" s="63"/>
      <c r="B225" s="64"/>
      <c r="C225" s="63"/>
      <c r="D225" s="67"/>
      <c r="E225" s="67"/>
      <c r="F225" s="67"/>
      <c r="G225" s="67"/>
      <c r="H225" s="66"/>
      <c r="I225" s="28"/>
      <c r="J225" s="66"/>
      <c r="K225" s="66"/>
      <c r="L225" s="66"/>
      <c r="M225" s="66"/>
      <c r="N225" s="66"/>
      <c r="O225" s="66"/>
      <c r="P225" s="66"/>
      <c r="Q225" s="66"/>
      <c r="R225" s="66"/>
      <c r="S225" s="66"/>
      <c r="T225" s="66"/>
      <c r="U225" s="66"/>
      <c r="V225" s="66"/>
      <c r="W225" s="27"/>
      <c r="X225" s="27"/>
      <c r="Y225" s="27"/>
      <c r="Z225" s="27"/>
      <c r="AA225" s="70"/>
      <c r="AB225" s="27"/>
      <c r="AC225" s="119"/>
      <c r="AD225" s="27"/>
    </row>
    <row r="226" spans="1:30" x14ac:dyDescent="0.15">
      <c r="A226" s="63"/>
      <c r="B226" s="64"/>
      <c r="C226" s="63"/>
      <c r="D226" s="67"/>
      <c r="E226" s="67"/>
      <c r="F226" s="67"/>
      <c r="G226" s="67"/>
      <c r="H226" s="66"/>
      <c r="I226" s="28"/>
      <c r="J226" s="66"/>
      <c r="K226" s="66"/>
      <c r="L226" s="66"/>
      <c r="M226" s="66"/>
      <c r="N226" s="66"/>
      <c r="O226" s="66"/>
      <c r="P226" s="66"/>
      <c r="Q226" s="66"/>
      <c r="R226" s="66"/>
      <c r="S226" s="66"/>
      <c r="T226" s="66"/>
      <c r="U226" s="66"/>
      <c r="V226" s="66"/>
      <c r="W226" s="27"/>
      <c r="X226" s="27"/>
      <c r="Y226" s="27"/>
      <c r="Z226" s="27"/>
      <c r="AA226" s="70"/>
      <c r="AB226" s="27"/>
      <c r="AC226" s="119"/>
      <c r="AD226" s="27"/>
    </row>
    <row r="227" spans="1:30" x14ac:dyDescent="0.15">
      <c r="A227" s="63"/>
      <c r="B227" s="64"/>
      <c r="C227" s="63"/>
      <c r="D227" s="67"/>
      <c r="E227" s="67"/>
      <c r="F227" s="67"/>
      <c r="G227" s="67"/>
      <c r="H227" s="66"/>
      <c r="I227" s="28"/>
      <c r="J227" s="66"/>
      <c r="K227" s="66"/>
      <c r="L227" s="66"/>
      <c r="M227" s="66"/>
      <c r="N227" s="66"/>
      <c r="O227" s="66"/>
      <c r="P227" s="66"/>
      <c r="Q227" s="66"/>
      <c r="R227" s="66"/>
      <c r="S227" s="66"/>
      <c r="T227" s="66"/>
      <c r="U227" s="66"/>
      <c r="V227" s="66"/>
      <c r="W227" s="27"/>
      <c r="X227" s="27"/>
      <c r="Y227" s="27"/>
      <c r="Z227" s="27"/>
      <c r="AA227" s="70"/>
      <c r="AB227" s="27"/>
      <c r="AC227" s="119"/>
      <c r="AD227" s="27"/>
    </row>
    <row r="228" spans="1:30" x14ac:dyDescent="0.15">
      <c r="A228" s="63"/>
      <c r="B228" s="64"/>
      <c r="C228" s="63"/>
      <c r="D228" s="67"/>
      <c r="E228" s="67"/>
      <c r="F228" s="67"/>
      <c r="G228" s="67"/>
      <c r="H228" s="66"/>
      <c r="I228" s="28"/>
      <c r="J228" s="66"/>
      <c r="K228" s="66"/>
      <c r="L228" s="66"/>
      <c r="M228" s="66"/>
      <c r="N228" s="66"/>
      <c r="O228" s="66"/>
      <c r="P228" s="66"/>
      <c r="Q228" s="66"/>
      <c r="R228" s="66"/>
      <c r="S228" s="66"/>
      <c r="T228" s="66"/>
      <c r="U228" s="66"/>
      <c r="V228" s="66"/>
      <c r="W228" s="27"/>
      <c r="X228" s="27"/>
      <c r="Y228" s="27"/>
      <c r="Z228" s="27"/>
      <c r="AA228" s="70"/>
      <c r="AB228" s="27"/>
      <c r="AC228" s="119"/>
      <c r="AD228" s="27"/>
    </row>
    <row r="229" spans="1:30" x14ac:dyDescent="0.15">
      <c r="A229" s="63"/>
      <c r="B229" s="64"/>
      <c r="C229" s="63"/>
      <c r="D229" s="67"/>
      <c r="E229" s="67"/>
      <c r="F229" s="67"/>
      <c r="G229" s="67"/>
      <c r="H229" s="66"/>
      <c r="I229" s="28"/>
      <c r="J229" s="66"/>
      <c r="K229" s="66"/>
      <c r="L229" s="66"/>
      <c r="M229" s="66"/>
      <c r="N229" s="66"/>
      <c r="O229" s="66"/>
      <c r="P229" s="66"/>
      <c r="Q229" s="66"/>
      <c r="R229" s="66"/>
      <c r="S229" s="66"/>
      <c r="T229" s="66"/>
      <c r="U229" s="66"/>
      <c r="V229" s="66"/>
      <c r="W229" s="27"/>
      <c r="X229" s="27"/>
      <c r="Y229" s="27"/>
      <c r="Z229" s="27"/>
      <c r="AA229" s="70"/>
      <c r="AB229" s="27"/>
      <c r="AC229" s="119"/>
      <c r="AD229" s="27"/>
    </row>
    <row r="230" spans="1:30" x14ac:dyDescent="0.15">
      <c r="A230" s="63"/>
      <c r="B230" s="64"/>
      <c r="C230" s="63"/>
      <c r="D230" s="67"/>
      <c r="E230" s="67"/>
      <c r="F230" s="67"/>
      <c r="G230" s="67"/>
      <c r="H230" s="66"/>
      <c r="I230" s="28"/>
      <c r="J230" s="66"/>
      <c r="K230" s="66"/>
      <c r="L230" s="66"/>
      <c r="M230" s="66"/>
      <c r="N230" s="66"/>
      <c r="O230" s="66"/>
      <c r="P230" s="66"/>
      <c r="Q230" s="66"/>
      <c r="R230" s="66"/>
      <c r="S230" s="66"/>
      <c r="T230" s="66"/>
      <c r="U230" s="66"/>
      <c r="V230" s="66"/>
      <c r="W230" s="27"/>
      <c r="X230" s="27"/>
      <c r="Y230" s="27"/>
      <c r="Z230" s="27"/>
      <c r="AA230" s="70"/>
      <c r="AB230" s="27"/>
      <c r="AC230" s="119"/>
      <c r="AD230" s="27"/>
    </row>
    <row r="231" spans="1:30" x14ac:dyDescent="0.15">
      <c r="A231" s="63"/>
      <c r="B231" s="64"/>
      <c r="C231" s="63"/>
      <c r="D231" s="67"/>
      <c r="E231" s="67"/>
      <c r="F231" s="67"/>
      <c r="G231" s="67"/>
      <c r="H231" s="66"/>
      <c r="I231" s="28"/>
      <c r="J231" s="66"/>
      <c r="K231" s="66"/>
      <c r="L231" s="66"/>
      <c r="M231" s="66"/>
      <c r="N231" s="66"/>
      <c r="O231" s="66"/>
      <c r="P231" s="66"/>
      <c r="Q231" s="66"/>
      <c r="R231" s="66"/>
      <c r="S231" s="66"/>
      <c r="T231" s="66"/>
      <c r="U231" s="66"/>
      <c r="V231" s="66"/>
      <c r="W231" s="27"/>
      <c r="X231" s="27"/>
      <c r="Y231" s="27"/>
      <c r="Z231" s="27"/>
      <c r="AA231" s="70"/>
      <c r="AB231" s="27"/>
      <c r="AC231" s="119"/>
      <c r="AD231" s="27"/>
    </row>
    <row r="232" spans="1:30" x14ac:dyDescent="0.15">
      <c r="A232" s="63"/>
      <c r="B232" s="64"/>
      <c r="C232" s="63"/>
      <c r="D232" s="67"/>
      <c r="E232" s="67"/>
      <c r="F232" s="67"/>
      <c r="G232" s="67"/>
      <c r="H232" s="66"/>
      <c r="I232" s="28"/>
      <c r="J232" s="66"/>
      <c r="K232" s="66"/>
      <c r="L232" s="66"/>
      <c r="M232" s="66"/>
      <c r="N232" s="66"/>
      <c r="O232" s="66"/>
      <c r="P232" s="66"/>
      <c r="Q232" s="66"/>
      <c r="R232" s="66"/>
      <c r="S232" s="66"/>
      <c r="T232" s="66"/>
      <c r="U232" s="66"/>
      <c r="V232" s="66"/>
      <c r="W232" s="27"/>
      <c r="X232" s="27"/>
      <c r="Y232" s="27"/>
      <c r="Z232" s="27"/>
      <c r="AA232" s="70"/>
      <c r="AB232" s="27"/>
      <c r="AC232" s="119"/>
      <c r="AD232" s="27"/>
    </row>
    <row r="233" spans="1:30" x14ac:dyDescent="0.15">
      <c r="A233" s="63"/>
      <c r="B233" s="64"/>
      <c r="C233" s="63"/>
      <c r="D233" s="67"/>
      <c r="E233" s="67"/>
      <c r="F233" s="67"/>
      <c r="G233" s="67"/>
      <c r="H233" s="66"/>
      <c r="I233" s="28"/>
      <c r="J233" s="66"/>
      <c r="K233" s="66"/>
      <c r="L233" s="66"/>
      <c r="M233" s="66"/>
      <c r="N233" s="66"/>
      <c r="O233" s="66"/>
      <c r="P233" s="66"/>
      <c r="Q233" s="66"/>
      <c r="R233" s="66"/>
      <c r="S233" s="66"/>
      <c r="T233" s="66"/>
      <c r="U233" s="66"/>
      <c r="V233" s="66"/>
      <c r="W233" s="27"/>
      <c r="X233" s="27"/>
      <c r="Y233" s="27"/>
      <c r="Z233" s="27"/>
      <c r="AA233" s="70"/>
      <c r="AB233" s="27"/>
      <c r="AC233" s="119"/>
      <c r="AD233" s="27"/>
    </row>
    <row r="234" spans="1:30" x14ac:dyDescent="0.15">
      <c r="A234" s="63"/>
      <c r="B234" s="64"/>
      <c r="C234" s="63"/>
      <c r="D234" s="67"/>
      <c r="E234" s="67"/>
      <c r="F234" s="67"/>
      <c r="G234" s="67"/>
      <c r="H234" s="66"/>
      <c r="I234" s="28"/>
      <c r="J234" s="66"/>
      <c r="K234" s="66"/>
      <c r="L234" s="66"/>
      <c r="M234" s="66"/>
      <c r="N234" s="66"/>
      <c r="O234" s="66"/>
      <c r="P234" s="66"/>
      <c r="Q234" s="66"/>
      <c r="R234" s="66"/>
      <c r="S234" s="66"/>
      <c r="T234" s="66"/>
      <c r="U234" s="66"/>
      <c r="V234" s="66"/>
      <c r="W234" s="27"/>
      <c r="X234" s="27"/>
      <c r="Y234" s="27"/>
      <c r="Z234" s="27"/>
      <c r="AA234" s="70"/>
      <c r="AB234" s="27"/>
      <c r="AC234" s="119"/>
      <c r="AD234" s="27"/>
    </row>
    <row r="235" spans="1:30" x14ac:dyDescent="0.15">
      <c r="A235" s="63"/>
      <c r="B235" s="64"/>
      <c r="C235" s="63"/>
      <c r="D235" s="67"/>
      <c r="E235" s="67"/>
      <c r="F235" s="67"/>
      <c r="G235" s="67"/>
      <c r="H235" s="66"/>
      <c r="I235" s="28"/>
      <c r="J235" s="66"/>
      <c r="K235" s="66"/>
      <c r="L235" s="66"/>
      <c r="M235" s="66"/>
      <c r="N235" s="66"/>
      <c r="O235" s="66"/>
      <c r="P235" s="66"/>
      <c r="Q235" s="66"/>
      <c r="R235" s="66"/>
      <c r="S235" s="66"/>
      <c r="T235" s="66"/>
      <c r="U235" s="66"/>
      <c r="V235" s="66"/>
      <c r="W235" s="27"/>
      <c r="X235" s="27"/>
      <c r="Y235" s="27"/>
      <c r="Z235" s="27"/>
      <c r="AA235" s="70"/>
      <c r="AB235" s="27"/>
      <c r="AC235" s="119"/>
      <c r="AD235" s="27"/>
    </row>
    <row r="236" spans="1:30" x14ac:dyDescent="0.15">
      <c r="A236" s="63"/>
      <c r="B236" s="64"/>
      <c r="C236" s="63"/>
      <c r="D236" s="67"/>
      <c r="E236" s="67"/>
      <c r="F236" s="67"/>
      <c r="G236" s="67"/>
      <c r="H236" s="66"/>
      <c r="I236" s="28"/>
      <c r="J236" s="66"/>
      <c r="K236" s="66"/>
      <c r="L236" s="66"/>
      <c r="M236" s="66"/>
      <c r="N236" s="66"/>
      <c r="O236" s="66"/>
      <c r="P236" s="66"/>
      <c r="Q236" s="66"/>
      <c r="R236" s="66"/>
      <c r="S236" s="66"/>
      <c r="T236" s="66"/>
      <c r="U236" s="66"/>
      <c r="V236" s="66"/>
      <c r="W236" s="27"/>
      <c r="X236" s="27"/>
      <c r="Y236" s="27"/>
      <c r="Z236" s="27"/>
      <c r="AA236" s="70"/>
      <c r="AB236" s="27"/>
      <c r="AC236" s="119"/>
      <c r="AD236" s="27"/>
    </row>
    <row r="237" spans="1:30" x14ac:dyDescent="0.15">
      <c r="A237" s="63"/>
      <c r="B237" s="64"/>
      <c r="C237" s="63"/>
      <c r="D237" s="67"/>
      <c r="E237" s="67"/>
      <c r="F237" s="67"/>
      <c r="G237" s="67"/>
      <c r="H237" s="66"/>
      <c r="I237" s="28"/>
      <c r="J237" s="66"/>
      <c r="K237" s="66"/>
      <c r="L237" s="66"/>
      <c r="M237" s="66"/>
      <c r="N237" s="66"/>
      <c r="O237" s="66"/>
      <c r="P237" s="66"/>
      <c r="Q237" s="66"/>
      <c r="R237" s="66"/>
      <c r="S237" s="66"/>
      <c r="T237" s="66"/>
      <c r="U237" s="66"/>
      <c r="V237" s="66"/>
      <c r="W237" s="27"/>
      <c r="X237" s="27"/>
      <c r="Y237" s="27"/>
      <c r="Z237" s="27"/>
      <c r="AA237" s="70"/>
      <c r="AB237" s="27"/>
      <c r="AC237" s="119"/>
      <c r="AD237" s="27"/>
    </row>
    <row r="238" spans="1:30" x14ac:dyDescent="0.15">
      <c r="A238" s="63"/>
      <c r="B238" s="64"/>
      <c r="C238" s="63"/>
      <c r="D238" s="67"/>
      <c r="E238" s="67"/>
      <c r="F238" s="67"/>
      <c r="G238" s="67"/>
      <c r="H238" s="66"/>
      <c r="I238" s="28"/>
      <c r="J238" s="66"/>
      <c r="K238" s="66"/>
      <c r="L238" s="66"/>
      <c r="M238" s="66"/>
      <c r="N238" s="66"/>
      <c r="O238" s="66"/>
      <c r="P238" s="66"/>
      <c r="Q238" s="66"/>
      <c r="R238" s="66"/>
      <c r="S238" s="66"/>
      <c r="T238" s="66"/>
      <c r="U238" s="66"/>
      <c r="V238" s="66"/>
      <c r="W238" s="27"/>
      <c r="X238" s="27"/>
      <c r="Y238" s="27"/>
      <c r="Z238" s="27"/>
      <c r="AA238" s="70"/>
      <c r="AB238" s="27"/>
      <c r="AC238" s="119"/>
      <c r="AD238" s="27"/>
    </row>
    <row r="239" spans="1:30" x14ac:dyDescent="0.15">
      <c r="A239" s="63"/>
      <c r="B239" s="64"/>
      <c r="C239" s="63"/>
      <c r="D239" s="67"/>
      <c r="E239" s="67"/>
      <c r="F239" s="67"/>
      <c r="G239" s="67"/>
      <c r="H239" s="66"/>
      <c r="I239" s="28"/>
      <c r="J239" s="66"/>
      <c r="K239" s="66"/>
      <c r="L239" s="66"/>
      <c r="M239" s="66"/>
      <c r="N239" s="66"/>
      <c r="O239" s="66"/>
      <c r="P239" s="66"/>
      <c r="Q239" s="66"/>
      <c r="R239" s="66"/>
      <c r="S239" s="66"/>
      <c r="T239" s="66"/>
      <c r="U239" s="66"/>
      <c r="V239" s="66"/>
      <c r="W239" s="27"/>
      <c r="X239" s="27"/>
      <c r="Y239" s="27"/>
      <c r="Z239" s="27"/>
      <c r="AA239" s="70"/>
      <c r="AB239" s="27"/>
      <c r="AC239" s="119"/>
      <c r="AD239" s="27"/>
    </row>
    <row r="240" spans="1:30" x14ac:dyDescent="0.15">
      <c r="A240" s="63"/>
      <c r="B240" s="64"/>
      <c r="C240" s="63"/>
      <c r="D240" s="67"/>
      <c r="E240" s="67"/>
      <c r="F240" s="67"/>
      <c r="G240" s="67"/>
      <c r="H240" s="66"/>
      <c r="I240" s="28"/>
      <c r="J240" s="66"/>
      <c r="K240" s="66"/>
      <c r="L240" s="66"/>
      <c r="M240" s="66"/>
      <c r="N240" s="66"/>
      <c r="O240" s="66"/>
      <c r="P240" s="66"/>
      <c r="Q240" s="66"/>
      <c r="R240" s="66"/>
      <c r="S240" s="66"/>
      <c r="T240" s="66"/>
      <c r="U240" s="66"/>
      <c r="V240" s="66"/>
      <c r="W240" s="27"/>
      <c r="X240" s="27"/>
      <c r="Y240" s="27"/>
      <c r="Z240" s="27"/>
      <c r="AA240" s="70"/>
      <c r="AB240" s="27"/>
      <c r="AC240" s="119"/>
      <c r="AD240" s="27"/>
    </row>
    <row r="241" spans="1:30" x14ac:dyDescent="0.15">
      <c r="A241" s="63"/>
      <c r="B241" s="64"/>
      <c r="C241" s="63"/>
      <c r="D241" s="67"/>
      <c r="E241" s="67"/>
      <c r="F241" s="67"/>
      <c r="G241" s="67"/>
      <c r="H241" s="66"/>
      <c r="I241" s="28"/>
      <c r="J241" s="66"/>
      <c r="K241" s="66"/>
      <c r="L241" s="66"/>
      <c r="M241" s="66"/>
      <c r="N241" s="66"/>
      <c r="O241" s="66"/>
      <c r="P241" s="66"/>
      <c r="Q241" s="66"/>
      <c r="R241" s="66"/>
      <c r="S241" s="66"/>
      <c r="T241" s="66"/>
      <c r="U241" s="66"/>
      <c r="V241" s="66"/>
      <c r="W241" s="27"/>
      <c r="X241" s="27"/>
      <c r="Y241" s="27"/>
      <c r="Z241" s="27"/>
      <c r="AA241" s="70"/>
      <c r="AB241" s="27"/>
      <c r="AC241" s="119"/>
      <c r="AD241" s="27"/>
    </row>
    <row r="242" spans="1:30" x14ac:dyDescent="0.15">
      <c r="A242" s="63"/>
      <c r="B242" s="64"/>
      <c r="C242" s="63"/>
      <c r="D242" s="67"/>
      <c r="E242" s="67"/>
      <c r="F242" s="67"/>
      <c r="G242" s="67"/>
      <c r="H242" s="66"/>
      <c r="I242" s="28"/>
      <c r="J242" s="66"/>
      <c r="K242" s="66"/>
      <c r="L242" s="66"/>
      <c r="M242" s="66"/>
      <c r="N242" s="66"/>
      <c r="O242" s="66"/>
      <c r="P242" s="66"/>
      <c r="Q242" s="66"/>
      <c r="R242" s="66"/>
      <c r="S242" s="66"/>
      <c r="T242" s="66"/>
      <c r="U242" s="66"/>
      <c r="V242" s="66"/>
      <c r="W242" s="27"/>
      <c r="X242" s="27"/>
      <c r="Y242" s="27"/>
      <c r="Z242" s="27"/>
      <c r="AA242" s="70"/>
      <c r="AB242" s="27"/>
      <c r="AC242" s="119"/>
      <c r="AD242" s="27"/>
    </row>
    <row r="243" spans="1:30" x14ac:dyDescent="0.15">
      <c r="A243" s="63"/>
      <c r="B243" s="64"/>
      <c r="C243" s="63"/>
      <c r="D243" s="67"/>
      <c r="E243" s="59"/>
      <c r="F243" s="59"/>
      <c r="G243" s="59"/>
      <c r="H243" s="63"/>
      <c r="I243" s="68"/>
      <c r="J243" s="63"/>
      <c r="K243" s="63"/>
      <c r="L243" s="63"/>
    </row>
    <row r="244" spans="1:30" x14ac:dyDescent="0.15">
      <c r="B244" s="63"/>
      <c r="D244" s="59"/>
      <c r="E244" s="3"/>
      <c r="F244" s="3"/>
      <c r="G244" s="3"/>
    </row>
    <row r="245" spans="1:30" x14ac:dyDescent="0.15">
      <c r="D245" s="3"/>
      <c r="E245" s="3"/>
      <c r="F245" s="3"/>
      <c r="G245" s="3"/>
    </row>
    <row r="246" spans="1:30" x14ac:dyDescent="0.15">
      <c r="D246" s="3"/>
      <c r="E246" s="3"/>
      <c r="F246" s="3"/>
      <c r="G246" s="3"/>
    </row>
    <row r="247" spans="1:30" x14ac:dyDescent="0.15">
      <c r="D247" s="3"/>
      <c r="E247" s="3"/>
      <c r="F247" s="3"/>
      <c r="G247" s="3"/>
    </row>
    <row r="248" spans="1:30" x14ac:dyDescent="0.15">
      <c r="D248" s="3"/>
      <c r="E248" s="3"/>
      <c r="F248" s="3"/>
      <c r="G248" s="3"/>
    </row>
    <row r="249" spans="1:30" x14ac:dyDescent="0.15">
      <c r="D249" s="3"/>
      <c r="E249" s="3"/>
      <c r="F249" s="3"/>
      <c r="G249" s="3"/>
    </row>
    <row r="250" spans="1:30" x14ac:dyDescent="0.15">
      <c r="D250" s="3"/>
      <c r="E250" s="3"/>
      <c r="F250" s="3"/>
      <c r="G250" s="3"/>
    </row>
    <row r="251" spans="1:30" x14ac:dyDescent="0.15">
      <c r="D251" s="3"/>
      <c r="E251" s="3"/>
      <c r="F251" s="3"/>
      <c r="G251" s="3"/>
    </row>
    <row r="252" spans="1:30" x14ac:dyDescent="0.15">
      <c r="D252" s="3"/>
      <c r="E252" s="3"/>
      <c r="F252" s="3"/>
      <c r="G252" s="3"/>
    </row>
    <row r="253" spans="1:30" x14ac:dyDescent="0.15">
      <c r="D253" s="3"/>
      <c r="E253" s="3"/>
      <c r="F253" s="3"/>
      <c r="G253" s="3"/>
    </row>
    <row r="254" spans="1:30" x14ac:dyDescent="0.15">
      <c r="D254" s="3"/>
    </row>
  </sheetData>
  <autoFilter ref="A2:AD81" xr:uid="{00000000-0001-0000-0100-000000000000}">
    <sortState xmlns:xlrd2="http://schemas.microsoft.com/office/spreadsheetml/2017/richdata2" ref="A3:AD81">
      <sortCondition ref="A2:A81"/>
    </sortState>
  </autoFilter>
  <sortState xmlns:xlrd2="http://schemas.microsoft.com/office/spreadsheetml/2017/richdata2" ref="A2:AD80">
    <sortCondition ref="A2:A80"/>
  </sortState>
  <phoneticPr fontId="0" type="noConversion"/>
  <printOptions gridLines="1"/>
  <pageMargins left="0.23622047244094491" right="0.23622047244094491" top="0.74803149606299213" bottom="0.74803149606299213" header="0.31496062992125984" footer="0.31496062992125984"/>
  <pageSetup paperSize="9" scale="37" fitToHeight="3" orientation="landscape" r:id="rId1"/>
  <headerFooter>
    <oddHeader>&amp;L&amp;"Times New Roman,Bold"&amp;12ASKAM AND IRELETH PARISH COUNCIL</oddHeader>
  </headerFooter>
  <rowBreaks count="1" manualBreakCount="1">
    <brk id="106" max="27" man="1"/>
  </rowBreak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63"/>
  <sheetViews>
    <sheetView topLeftCell="A52" zoomScaleNormal="100" workbookViewId="0">
      <selection activeCell="H68" sqref="H68"/>
    </sheetView>
  </sheetViews>
  <sheetFormatPr baseColWidth="10" defaultColWidth="8.83203125" defaultRowHeight="13" x14ac:dyDescent="0.15"/>
  <cols>
    <col min="1" max="2" width="15.6640625" customWidth="1"/>
    <col min="3" max="3" width="4.33203125" customWidth="1"/>
    <col min="4" max="4" width="44.83203125" bestFit="1" customWidth="1"/>
    <col min="5" max="5" width="3.6640625" customWidth="1"/>
    <col min="6" max="6" width="14.83203125" customWidth="1"/>
    <col min="7" max="7" width="12.5" bestFit="1" customWidth="1"/>
    <col min="8" max="8" width="12.33203125" bestFit="1" customWidth="1"/>
  </cols>
  <sheetData>
    <row r="1" spans="1:8" ht="45.75" customHeight="1" x14ac:dyDescent="0.15">
      <c r="A1" s="41" t="s">
        <v>49</v>
      </c>
      <c r="B1" s="23"/>
      <c r="C1" s="23"/>
      <c r="D1" s="23"/>
      <c r="E1" s="23"/>
    </row>
    <row r="2" spans="1:8" ht="23" x14ac:dyDescent="0.25">
      <c r="A2" s="4" t="s">
        <v>188</v>
      </c>
    </row>
    <row r="4" spans="1:8" ht="20" x14ac:dyDescent="0.2">
      <c r="A4" s="201" t="s">
        <v>185</v>
      </c>
      <c r="B4" s="201"/>
      <c r="F4" s="201" t="s">
        <v>189</v>
      </c>
      <c r="G4" s="201"/>
    </row>
    <row r="5" spans="1:8" ht="20" x14ac:dyDescent="0.2">
      <c r="A5" s="86"/>
      <c r="B5" s="86"/>
      <c r="F5" s="86"/>
      <c r="G5" s="86"/>
    </row>
    <row r="6" spans="1:8" ht="16" x14ac:dyDescent="0.2">
      <c r="B6" s="7">
        <v>23000</v>
      </c>
      <c r="C6" s="83"/>
      <c r="D6" s="21" t="s">
        <v>8</v>
      </c>
      <c r="E6" s="21"/>
      <c r="F6" s="7"/>
      <c r="G6" s="8">
        <f>'receipts and payments book'!D5</f>
        <v>35000</v>
      </c>
    </row>
    <row r="7" spans="1:8" ht="16" x14ac:dyDescent="0.2">
      <c r="B7" s="6">
        <v>321.27</v>
      </c>
      <c r="C7" s="83"/>
      <c r="D7" s="21" t="s">
        <v>2</v>
      </c>
      <c r="E7" s="21"/>
      <c r="F7" s="7"/>
      <c r="G7" s="8">
        <f>'receipts and payments book'!G83</f>
        <v>512.43999999999994</v>
      </c>
      <c r="H7" s="3"/>
    </row>
    <row r="8" spans="1:8" ht="16" x14ac:dyDescent="0.2">
      <c r="B8" s="7">
        <v>10018.76</v>
      </c>
      <c r="C8" s="83"/>
      <c r="D8" s="21" t="s">
        <v>86</v>
      </c>
      <c r="E8" s="21"/>
      <c r="F8" s="7"/>
      <c r="G8" s="8">
        <f>'receipts and payments book'!F83</f>
        <v>0</v>
      </c>
      <c r="H8" s="3"/>
    </row>
    <row r="9" spans="1:8" ht="16" x14ac:dyDescent="0.2">
      <c r="B9" s="6">
        <v>150</v>
      </c>
      <c r="C9" s="83"/>
      <c r="D9" s="21" t="s">
        <v>78</v>
      </c>
      <c r="E9" s="21"/>
      <c r="F9" s="7"/>
      <c r="G9" s="8">
        <f>'receipts and payments book'!E83</f>
        <v>0</v>
      </c>
      <c r="H9" s="3"/>
    </row>
    <row r="10" spans="1:8" ht="16" x14ac:dyDescent="0.2">
      <c r="B10" s="7">
        <v>1667.92</v>
      </c>
      <c r="C10" s="83"/>
      <c r="D10" s="21" t="s">
        <v>32</v>
      </c>
      <c r="E10" s="21"/>
      <c r="F10" s="7"/>
      <c r="G10" s="8">
        <f>'receipts and payments book'!H83</f>
        <v>2140.98</v>
      </c>
      <c r="H10" s="3"/>
    </row>
    <row r="11" spans="1:8" ht="16" x14ac:dyDescent="0.2">
      <c r="B11" s="7"/>
      <c r="C11" s="83"/>
      <c r="D11" s="21" t="s">
        <v>102</v>
      </c>
      <c r="E11" s="21"/>
      <c r="F11" s="7"/>
      <c r="G11" s="8"/>
    </row>
    <row r="12" spans="1:8" ht="16" x14ac:dyDescent="0.2">
      <c r="B12" s="7"/>
      <c r="C12" s="83"/>
      <c r="D12" s="21" t="s">
        <v>36</v>
      </c>
      <c r="E12" s="21"/>
      <c r="F12" s="7"/>
      <c r="G12" s="8"/>
    </row>
    <row r="13" spans="1:8" ht="16" x14ac:dyDescent="0.2">
      <c r="A13" s="97"/>
      <c r="B13" s="97"/>
      <c r="C13" s="83"/>
      <c r="D13" s="21"/>
      <c r="E13" s="21"/>
      <c r="F13" s="7"/>
      <c r="G13" s="130"/>
    </row>
    <row r="14" spans="1:8" ht="16" x14ac:dyDescent="0.2">
      <c r="A14" s="97"/>
      <c r="B14" s="97"/>
      <c r="C14" s="83"/>
      <c r="D14" s="21"/>
      <c r="E14" s="21"/>
      <c r="F14" s="7"/>
      <c r="G14" s="130"/>
    </row>
    <row r="15" spans="1:8" ht="16" x14ac:dyDescent="0.2">
      <c r="A15" s="97"/>
      <c r="B15" s="97"/>
      <c r="C15" s="83"/>
      <c r="D15" s="21"/>
      <c r="E15" s="21"/>
      <c r="F15" s="7"/>
      <c r="G15" s="130"/>
    </row>
    <row r="16" spans="1:8" ht="16" x14ac:dyDescent="0.2">
      <c r="A16" s="7">
        <v>8805.1200000000008</v>
      </c>
      <c r="B16" s="96"/>
      <c r="C16" s="83"/>
      <c r="D16" s="5" t="s">
        <v>174</v>
      </c>
      <c r="E16" s="21"/>
      <c r="F16" s="175">
        <v>8805.1200000000008</v>
      </c>
      <c r="G16" s="130"/>
    </row>
    <row r="17" spans="1:9" ht="16" x14ac:dyDescent="0.2">
      <c r="A17" s="7">
        <v>300</v>
      </c>
      <c r="B17" s="96"/>
      <c r="C17" s="83"/>
      <c r="D17" s="21" t="s">
        <v>10</v>
      </c>
      <c r="E17" s="21"/>
      <c r="F17" s="173">
        <f>'receipts and payments book'!J83</f>
        <v>330</v>
      </c>
      <c r="G17" s="130"/>
      <c r="I17" s="21"/>
    </row>
    <row r="18" spans="1:9" ht="16" x14ac:dyDescent="0.2">
      <c r="A18" s="7">
        <v>472.46</v>
      </c>
      <c r="B18" s="96"/>
      <c r="C18" s="83"/>
      <c r="D18" s="21" t="s">
        <v>107</v>
      </c>
      <c r="E18" s="21"/>
      <c r="F18" s="173">
        <f>'receipts and payments book'!K83</f>
        <v>409.48</v>
      </c>
      <c r="G18" s="130"/>
      <c r="I18" s="21"/>
    </row>
    <row r="19" spans="1:9" ht="16" x14ac:dyDescent="0.2">
      <c r="A19" s="7">
        <v>7465.49</v>
      </c>
      <c r="B19" s="96"/>
      <c r="C19" s="83"/>
      <c r="D19" s="5" t="s">
        <v>168</v>
      </c>
      <c r="E19" s="21"/>
      <c r="F19" s="173">
        <f>'receipts and payments book'!R83</f>
        <v>4814.2299999999996</v>
      </c>
      <c r="G19" s="130"/>
      <c r="I19" s="5"/>
    </row>
    <row r="20" spans="1:9" ht="16" x14ac:dyDescent="0.2">
      <c r="A20" s="7">
        <v>1570.32</v>
      </c>
      <c r="B20" s="96"/>
      <c r="C20" s="83"/>
      <c r="D20" s="5" t="s">
        <v>137</v>
      </c>
      <c r="E20" s="21"/>
      <c r="F20" s="173">
        <f>'receipts and payments book'!M83</f>
        <v>1547.05</v>
      </c>
      <c r="G20" s="130"/>
      <c r="I20" s="5"/>
    </row>
    <row r="21" spans="1:9" ht="16" x14ac:dyDescent="0.2">
      <c r="A21" s="7">
        <v>2224.37</v>
      </c>
      <c r="B21" s="96"/>
      <c r="C21" s="83"/>
      <c r="D21" s="5" t="s">
        <v>225</v>
      </c>
      <c r="E21" s="21"/>
      <c r="F21" s="173">
        <f>'receipts and payments book'!N83</f>
        <v>150</v>
      </c>
      <c r="G21" s="130"/>
      <c r="I21" s="5"/>
    </row>
    <row r="22" spans="1:9" ht="16" x14ac:dyDescent="0.2">
      <c r="A22" s="7">
        <v>18</v>
      </c>
      <c r="B22" s="96"/>
      <c r="C22" s="83"/>
      <c r="D22" s="21" t="s">
        <v>15</v>
      </c>
      <c r="E22" s="21"/>
      <c r="F22" s="173">
        <f>'receipts and payments book'!O83</f>
        <v>6.8</v>
      </c>
      <c r="G22" s="130"/>
      <c r="I22" s="21"/>
    </row>
    <row r="23" spans="1:9" ht="16" x14ac:dyDescent="0.2">
      <c r="A23" s="7">
        <v>904.9</v>
      </c>
      <c r="B23" s="96"/>
      <c r="C23" s="83"/>
      <c r="D23" s="21" t="s">
        <v>16</v>
      </c>
      <c r="E23" s="21"/>
      <c r="F23" s="173">
        <f>'receipts and payments book'!P83</f>
        <v>15.83</v>
      </c>
      <c r="G23" s="130"/>
      <c r="I23" s="21"/>
    </row>
    <row r="24" spans="1:9" ht="16" x14ac:dyDescent="0.2">
      <c r="A24" s="7">
        <v>1200</v>
      </c>
      <c r="B24" s="96"/>
      <c r="C24" s="83"/>
      <c r="D24" s="5" t="s">
        <v>179</v>
      </c>
      <c r="E24" s="21"/>
      <c r="F24" s="173">
        <f>'receipts and payments book'!Q83</f>
        <v>300</v>
      </c>
      <c r="G24" s="130"/>
      <c r="I24" s="5"/>
    </row>
    <row r="25" spans="1:9" ht="16" x14ac:dyDescent="0.2">
      <c r="A25" s="7">
        <v>158.93</v>
      </c>
      <c r="B25" s="96"/>
      <c r="C25" s="83"/>
      <c r="D25" s="5" t="s">
        <v>113</v>
      </c>
      <c r="E25" s="21"/>
      <c r="F25" s="173">
        <f>'receipts and payments book'!S83</f>
        <v>2658.98</v>
      </c>
      <c r="G25" s="130"/>
      <c r="I25" s="5"/>
    </row>
    <row r="26" spans="1:9" ht="16" x14ac:dyDescent="0.2">
      <c r="A26" s="142">
        <v>9545.7999999999993</v>
      </c>
      <c r="B26" s="96"/>
      <c r="C26" s="83"/>
      <c r="D26" s="21" t="s">
        <v>17</v>
      </c>
      <c r="E26" s="21"/>
      <c r="F26" s="173">
        <f>'receipts and payments book'!T83</f>
        <v>10393.799999999997</v>
      </c>
      <c r="G26" s="130"/>
      <c r="I26" s="21"/>
    </row>
    <row r="27" spans="1:9" ht="16" x14ac:dyDescent="0.2">
      <c r="A27" s="7">
        <v>260</v>
      </c>
      <c r="B27" s="96"/>
      <c r="C27" s="83"/>
      <c r="D27" s="21" t="s">
        <v>18</v>
      </c>
      <c r="E27" s="21"/>
      <c r="F27" s="173">
        <f>'receipts and payments book'!U83</f>
        <v>595</v>
      </c>
      <c r="G27" s="130"/>
      <c r="I27" s="21"/>
    </row>
    <row r="28" spans="1:9" ht="16" x14ac:dyDescent="0.2">
      <c r="A28" s="7">
        <v>550.41</v>
      </c>
      <c r="B28" s="96"/>
      <c r="C28" s="83"/>
      <c r="D28" s="5" t="s">
        <v>114</v>
      </c>
      <c r="E28" s="21"/>
      <c r="F28" s="173">
        <f>'receipts and payments book'!V83</f>
        <v>711.35</v>
      </c>
      <c r="G28" s="130"/>
      <c r="I28" s="5"/>
    </row>
    <row r="29" spans="1:9" ht="16" x14ac:dyDescent="0.2">
      <c r="A29" s="7">
        <v>312</v>
      </c>
      <c r="B29" s="96"/>
      <c r="C29" s="83"/>
      <c r="D29" s="5" t="s">
        <v>115</v>
      </c>
      <c r="E29" s="21"/>
      <c r="F29" s="174">
        <f>'receipts and payments book'!W83</f>
        <v>0</v>
      </c>
      <c r="G29" s="130"/>
      <c r="I29" s="5"/>
    </row>
    <row r="30" spans="1:9" ht="16" x14ac:dyDescent="0.2">
      <c r="A30" s="7">
        <v>0</v>
      </c>
      <c r="B30" s="96"/>
      <c r="C30" s="83"/>
      <c r="D30" s="21" t="s">
        <v>20</v>
      </c>
      <c r="E30" s="21"/>
      <c r="F30" s="174">
        <f>'receipts and payments book'!X83</f>
        <v>0</v>
      </c>
      <c r="G30" s="130"/>
      <c r="I30" s="21"/>
    </row>
    <row r="31" spans="1:9" ht="16" x14ac:dyDescent="0.2">
      <c r="A31" s="7">
        <v>5.26</v>
      </c>
      <c r="B31" s="96"/>
      <c r="C31" s="83"/>
      <c r="D31" s="21" t="s">
        <v>21</v>
      </c>
      <c r="E31" s="21"/>
      <c r="F31" s="174">
        <f>'receipts and payments book'!Z83</f>
        <v>14</v>
      </c>
      <c r="G31" s="130"/>
      <c r="I31" s="21"/>
    </row>
    <row r="32" spans="1:9" ht="16" x14ac:dyDescent="0.2">
      <c r="A32" s="7">
        <v>2140.98</v>
      </c>
      <c r="B32" s="96"/>
      <c r="C32" s="83"/>
      <c r="D32" s="21" t="s">
        <v>33</v>
      </c>
      <c r="E32" s="21"/>
      <c r="F32" s="174">
        <f>'receipts and payments book'!AB83</f>
        <v>1526.23</v>
      </c>
      <c r="G32" s="130"/>
      <c r="I32" s="21"/>
    </row>
    <row r="33" spans="1:9" ht="16" x14ac:dyDescent="0.2">
      <c r="A33" s="7">
        <v>260</v>
      </c>
      <c r="B33" s="96"/>
      <c r="C33" s="83"/>
      <c r="D33" s="5" t="s">
        <v>116</v>
      </c>
      <c r="E33" s="21"/>
      <c r="F33" s="174">
        <f>'receipts and payments book'!L83</f>
        <v>260</v>
      </c>
      <c r="G33" s="130"/>
      <c r="H33" s="6"/>
      <c r="I33" s="5"/>
    </row>
    <row r="34" spans="1:9" ht="17" thickBot="1" x14ac:dyDescent="0.25">
      <c r="A34" s="7">
        <v>12</v>
      </c>
      <c r="B34" s="96"/>
      <c r="C34" s="83"/>
      <c r="D34" s="5" t="s">
        <v>139</v>
      </c>
      <c r="E34" s="21"/>
      <c r="F34" s="174">
        <f>'receipts and payments book'!Y83</f>
        <v>0</v>
      </c>
      <c r="G34" s="130"/>
      <c r="I34" s="5"/>
    </row>
    <row r="35" spans="1:9" ht="16" x14ac:dyDescent="0.2">
      <c r="A35" s="7">
        <f>SUM(A16:A34)</f>
        <v>36206.040000000008</v>
      </c>
      <c r="B35" s="7">
        <f>SUM(B6:B34)</f>
        <v>35157.949999999997</v>
      </c>
      <c r="C35" s="83"/>
      <c r="D35" s="21"/>
      <c r="E35" s="21"/>
      <c r="F35" s="6">
        <f>SUM(F16:F34)</f>
        <v>32537.869999999992</v>
      </c>
      <c r="G35" s="80">
        <f>SUM(G6:G34)</f>
        <v>37653.420000000006</v>
      </c>
    </row>
    <row r="36" spans="1:9" ht="16" x14ac:dyDescent="0.2">
      <c r="A36" s="83"/>
      <c r="B36" s="83"/>
      <c r="C36" s="83"/>
      <c r="D36" s="21"/>
      <c r="E36" s="21"/>
      <c r="F36" s="7"/>
      <c r="G36" s="7"/>
    </row>
    <row r="37" spans="1:9" ht="16" x14ac:dyDescent="0.2">
      <c r="A37" s="83"/>
      <c r="B37" s="83"/>
      <c r="C37" s="83"/>
      <c r="D37" s="24" t="s">
        <v>187</v>
      </c>
      <c r="E37" s="21"/>
      <c r="F37" s="7"/>
      <c r="G37" s="7"/>
    </row>
    <row r="38" spans="1:9" ht="16" x14ac:dyDescent="0.2">
      <c r="A38" s="83"/>
      <c r="B38" s="6">
        <v>16755.96</v>
      </c>
      <c r="C38" s="83"/>
      <c r="D38" s="7" t="s">
        <v>26</v>
      </c>
      <c r="E38" s="21"/>
      <c r="F38" s="7"/>
      <c r="G38" s="6">
        <v>15492.12</v>
      </c>
    </row>
    <row r="39" spans="1:9" ht="16" x14ac:dyDescent="0.2">
      <c r="A39" s="83"/>
      <c r="B39" s="6">
        <v>50</v>
      </c>
      <c r="C39" s="83"/>
      <c r="D39" s="7" t="s">
        <v>28</v>
      </c>
      <c r="E39" s="21"/>
      <c r="F39" s="7"/>
      <c r="G39" s="6">
        <v>50</v>
      </c>
      <c r="H39" s="3"/>
    </row>
    <row r="40" spans="1:9" ht="16" x14ac:dyDescent="0.2">
      <c r="A40" s="83"/>
      <c r="B40" s="6"/>
      <c r="C40" s="83"/>
      <c r="D40" s="7" t="s">
        <v>35</v>
      </c>
      <c r="E40" s="21"/>
      <c r="F40" s="7"/>
      <c r="H40" s="3"/>
    </row>
    <row r="41" spans="1:9" ht="16" x14ac:dyDescent="0.2">
      <c r="A41" s="83"/>
      <c r="B41" s="6"/>
      <c r="C41" s="83"/>
      <c r="D41" s="7" t="s">
        <v>74</v>
      </c>
      <c r="E41" s="21"/>
      <c r="F41" s="7"/>
      <c r="G41" s="6"/>
      <c r="H41" s="3"/>
    </row>
    <row r="42" spans="1:9" ht="16" x14ac:dyDescent="0.2">
      <c r="A42" s="83"/>
      <c r="B42" s="6">
        <v>-450</v>
      </c>
      <c r="C42" s="83"/>
      <c r="D42" s="6" t="s">
        <v>34</v>
      </c>
      <c r="E42" s="21"/>
      <c r="F42" s="7"/>
      <c r="G42" s="6">
        <v>-234.25</v>
      </c>
      <c r="H42" s="7"/>
    </row>
    <row r="43" spans="1:9" ht="16" x14ac:dyDescent="0.2">
      <c r="A43" s="83"/>
      <c r="B43" s="81">
        <f>SUM(B38:B42)</f>
        <v>16355.96</v>
      </c>
      <c r="C43" s="83"/>
      <c r="D43" s="21"/>
      <c r="E43" s="21"/>
      <c r="F43" s="7"/>
      <c r="G43" s="98">
        <f>SUM(G38:G42)</f>
        <v>15307.87</v>
      </c>
    </row>
    <row r="44" spans="1:9" ht="16" x14ac:dyDescent="0.2">
      <c r="A44" s="83"/>
      <c r="B44" s="83"/>
      <c r="C44" s="83"/>
      <c r="D44" s="24" t="s">
        <v>186</v>
      </c>
      <c r="E44" s="21"/>
      <c r="F44" s="7"/>
      <c r="G44" s="7"/>
    </row>
    <row r="45" spans="1:9" ht="16" x14ac:dyDescent="0.2">
      <c r="A45" s="6">
        <v>15492.12</v>
      </c>
      <c r="B45" s="83"/>
      <c r="C45" s="83"/>
      <c r="D45" s="7" t="s">
        <v>26</v>
      </c>
      <c r="E45" s="21"/>
      <c r="F45" s="131">
        <f>'Bank Balance 2025'!C12</f>
        <v>20803.419999999998</v>
      </c>
      <c r="G45" s="7"/>
    </row>
    <row r="46" spans="1:9" ht="16" x14ac:dyDescent="0.2">
      <c r="A46" s="6">
        <v>50</v>
      </c>
      <c r="B46" s="83"/>
      <c r="C46" s="83"/>
      <c r="D46" s="7" t="s">
        <v>28</v>
      </c>
      <c r="E46" s="21"/>
      <c r="F46" s="131">
        <f>'Bank Balance 2025'!C13</f>
        <v>50</v>
      </c>
      <c r="G46" s="7"/>
    </row>
    <row r="47" spans="1:9" ht="16" x14ac:dyDescent="0.2">
      <c r="B47" s="83"/>
      <c r="C47" s="83"/>
      <c r="D47" s="7"/>
      <c r="E47" s="21"/>
      <c r="F47" s="131"/>
      <c r="G47" s="7"/>
      <c r="H47" s="90" t="s">
        <v>178</v>
      </c>
    </row>
    <row r="48" spans="1:9" ht="16" x14ac:dyDescent="0.2">
      <c r="A48" s="6"/>
      <c r="B48" s="21"/>
      <c r="C48" s="83"/>
      <c r="D48" s="6"/>
      <c r="E48" s="21"/>
      <c r="F48" s="131"/>
      <c r="G48" s="7"/>
    </row>
    <row r="49" spans="1:10" ht="16" x14ac:dyDescent="0.2">
      <c r="A49" s="6">
        <v>-234.25</v>
      </c>
      <c r="B49" s="83"/>
      <c r="C49" s="83"/>
      <c r="D49" s="7" t="s">
        <v>80</v>
      </c>
      <c r="E49" s="21"/>
      <c r="F49" s="131">
        <v>-430</v>
      </c>
      <c r="G49" s="7"/>
    </row>
    <row r="50" spans="1:10" ht="16" x14ac:dyDescent="0.2">
      <c r="A50" s="98">
        <f>SUM(A45:A49)</f>
        <v>15307.87</v>
      </c>
      <c r="B50" s="83"/>
      <c r="C50" s="83"/>
      <c r="D50" s="21"/>
      <c r="E50" s="21"/>
      <c r="F50" s="156">
        <f>SUM(F45:F49)</f>
        <v>20423.419999999998</v>
      </c>
      <c r="G50" s="7"/>
    </row>
    <row r="51" spans="1:10" ht="16" x14ac:dyDescent="0.2">
      <c r="A51" s="83"/>
      <c r="B51" s="83"/>
      <c r="C51" s="83"/>
      <c r="D51" s="21"/>
      <c r="E51" s="21"/>
      <c r="F51" s="132"/>
      <c r="G51" s="7"/>
    </row>
    <row r="52" spans="1:10" ht="17" thickBot="1" x14ac:dyDescent="0.25">
      <c r="A52" s="84"/>
      <c r="B52" s="84"/>
      <c r="C52" s="21"/>
      <c r="D52" s="21"/>
      <c r="E52" s="21"/>
      <c r="F52" s="21"/>
      <c r="G52" s="21"/>
    </row>
    <row r="53" spans="1:10" ht="18" thickTop="1" thickBot="1" x14ac:dyDescent="0.25">
      <c r="A53" s="91">
        <f>SUM(A35,A50)</f>
        <v>51513.910000000011</v>
      </c>
      <c r="B53" s="91">
        <f>SUM(B43,B35)</f>
        <v>51513.909999999996</v>
      </c>
      <c r="C53" s="85"/>
      <c r="D53" s="24"/>
      <c r="E53" s="24"/>
      <c r="F53" s="82">
        <f>SUM(F50,F35)</f>
        <v>52961.289999999994</v>
      </c>
      <c r="G53" s="82">
        <f>G43+G35</f>
        <v>52961.290000000008</v>
      </c>
      <c r="H53" s="117"/>
      <c r="I53" s="37"/>
      <c r="J53" s="37"/>
    </row>
    <row r="54" spans="1:10" ht="14" thickTop="1" x14ac:dyDescent="0.15">
      <c r="F54" s="3"/>
      <c r="G54" s="3"/>
    </row>
    <row r="55" spans="1:10" x14ac:dyDescent="0.15">
      <c r="A55" s="8"/>
      <c r="F55" s="3"/>
      <c r="G55" s="3"/>
    </row>
    <row r="56" spans="1:10" x14ac:dyDescent="0.15">
      <c r="A56" s="92" t="s">
        <v>104</v>
      </c>
      <c r="F56" s="3"/>
      <c r="G56" s="3"/>
    </row>
    <row r="57" spans="1:10" x14ac:dyDescent="0.15">
      <c r="F57" s="3"/>
      <c r="G57" s="3"/>
    </row>
    <row r="58" spans="1:10" x14ac:dyDescent="0.15">
      <c r="F58" s="3"/>
      <c r="G58" s="3"/>
    </row>
    <row r="59" spans="1:10" x14ac:dyDescent="0.15">
      <c r="F59" s="3"/>
      <c r="G59" s="3"/>
    </row>
    <row r="60" spans="1:10" x14ac:dyDescent="0.15">
      <c r="E60" s="3"/>
      <c r="F60" s="3"/>
    </row>
    <row r="61" spans="1:10" x14ac:dyDescent="0.15">
      <c r="E61" s="3"/>
      <c r="F61" s="3"/>
    </row>
    <row r="62" spans="1:10" x14ac:dyDescent="0.15">
      <c r="E62" s="3"/>
      <c r="F62" s="3"/>
    </row>
    <row r="63" spans="1:10" x14ac:dyDescent="0.15">
      <c r="E63" s="3"/>
      <c r="F63" s="3"/>
    </row>
  </sheetData>
  <mergeCells count="2">
    <mergeCell ref="A4:B4"/>
    <mergeCell ref="F4:G4"/>
  </mergeCells>
  <phoneticPr fontId="0" type="noConversion"/>
  <pageMargins left="0.74803149606299213" right="0.15748031496062992" top="0.39370078740157483" bottom="0.6692913385826772" header="0.15748031496062992" footer="0.43307086614173229"/>
  <pageSetup paperSize="9" scale="7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39"/>
  <sheetViews>
    <sheetView tabSelected="1" zoomScaleNormal="100" workbookViewId="0">
      <selection sqref="A1:F43"/>
    </sheetView>
  </sheetViews>
  <sheetFormatPr baseColWidth="10" defaultColWidth="8.83203125" defaultRowHeight="13" x14ac:dyDescent="0.15"/>
  <cols>
    <col min="1" max="1" width="57.83203125" customWidth="1"/>
    <col min="2" max="2" width="12.5" customWidth="1"/>
    <col min="3" max="3" width="16.6640625" customWidth="1"/>
    <col min="4" max="4" width="14.33203125" bestFit="1" customWidth="1"/>
    <col min="5" max="5" width="12.6640625" customWidth="1"/>
    <col min="6" max="6" width="10.33203125" customWidth="1"/>
    <col min="7" max="7" width="5.6640625" bestFit="1" customWidth="1"/>
    <col min="8" max="8" width="13.1640625" customWidth="1"/>
  </cols>
  <sheetData>
    <row r="1" spans="1:6" ht="47.25" customHeight="1" x14ac:dyDescent="0.15">
      <c r="A1" s="202" t="s">
        <v>49</v>
      </c>
      <c r="B1" s="203"/>
      <c r="C1" s="203"/>
      <c r="D1" s="23"/>
      <c r="E1" s="23"/>
      <c r="F1" s="23"/>
    </row>
    <row r="2" spans="1:6" ht="21.75" customHeight="1" x14ac:dyDescent="0.15">
      <c r="A2" s="41"/>
      <c r="B2" s="41"/>
      <c r="C2" s="23"/>
      <c r="D2" s="23"/>
      <c r="E2" s="23"/>
      <c r="F2" s="23"/>
    </row>
    <row r="3" spans="1:6" ht="23.25" customHeight="1" x14ac:dyDescent="0.15">
      <c r="A3" s="46" t="s">
        <v>56</v>
      </c>
      <c r="B3" s="41"/>
      <c r="C3" s="23"/>
      <c r="D3" s="23"/>
      <c r="E3" s="23"/>
      <c r="F3" s="23"/>
    </row>
    <row r="4" spans="1:6" ht="21.75" customHeight="1" x14ac:dyDescent="0.15">
      <c r="A4" s="41"/>
      <c r="B4" s="41"/>
      <c r="C4" s="23"/>
      <c r="D4" s="23"/>
      <c r="E4" s="23"/>
      <c r="F4" s="23"/>
    </row>
    <row r="5" spans="1:6" ht="23" x14ac:dyDescent="0.25">
      <c r="A5" s="4" t="s">
        <v>190</v>
      </c>
      <c r="B5" s="4"/>
      <c r="E5" s="90" t="s">
        <v>104</v>
      </c>
    </row>
    <row r="6" spans="1:6" ht="23" x14ac:dyDescent="0.25">
      <c r="A6" s="4"/>
      <c r="B6" s="4"/>
    </row>
    <row r="7" spans="1:6" ht="16" x14ac:dyDescent="0.2">
      <c r="A7" s="24" t="s">
        <v>106</v>
      </c>
      <c r="B7" s="24"/>
      <c r="C7" s="24" t="s">
        <v>51</v>
      </c>
      <c r="E7" s="88">
        <v>45747</v>
      </c>
    </row>
    <row r="10" spans="1:6" ht="16.5" customHeight="1" x14ac:dyDescent="0.2">
      <c r="A10" s="5" t="s">
        <v>191</v>
      </c>
      <c r="B10" s="5"/>
      <c r="C10" s="5"/>
      <c r="D10" s="6"/>
      <c r="E10" s="6"/>
    </row>
    <row r="11" spans="1:6" ht="16.5" customHeight="1" x14ac:dyDescent="0.2">
      <c r="A11" s="5"/>
      <c r="B11" s="5"/>
      <c r="C11" s="5"/>
      <c r="D11" s="6"/>
      <c r="E11" s="6"/>
    </row>
    <row r="12" spans="1:6" ht="16" x14ac:dyDescent="0.2">
      <c r="A12" s="5" t="s">
        <v>50</v>
      </c>
      <c r="B12" s="5"/>
      <c r="C12" s="26">
        <v>20803.419999999998</v>
      </c>
      <c r="D12" s="43"/>
      <c r="E12" s="6"/>
    </row>
    <row r="13" spans="1:6" ht="16" x14ac:dyDescent="0.2">
      <c r="A13" s="5" t="s">
        <v>28</v>
      </c>
      <c r="B13" s="5"/>
      <c r="C13" s="26">
        <v>50</v>
      </c>
      <c r="D13" s="43"/>
      <c r="E13" s="6"/>
    </row>
    <row r="14" spans="1:6" ht="16" x14ac:dyDescent="0.2">
      <c r="A14" s="5"/>
      <c r="B14" s="5"/>
      <c r="C14" s="26"/>
      <c r="D14" s="43"/>
      <c r="E14" s="6"/>
    </row>
    <row r="15" spans="1:6" ht="16" x14ac:dyDescent="0.2">
      <c r="A15" s="5"/>
      <c r="B15" s="5"/>
      <c r="C15" s="26"/>
      <c r="D15" s="43"/>
      <c r="E15" s="6"/>
    </row>
    <row r="16" spans="1:6" ht="19.5" customHeight="1" x14ac:dyDescent="0.2">
      <c r="A16" s="5"/>
      <c r="B16" s="5"/>
      <c r="C16" s="43"/>
      <c r="D16" s="43">
        <f>SUM(C12:C15)</f>
        <v>20853.419999999998</v>
      </c>
    </row>
    <row r="17" spans="1:7" ht="19.5" customHeight="1" x14ac:dyDescent="0.2">
      <c r="A17" s="5"/>
      <c r="B17" s="5"/>
      <c r="C17" s="43"/>
      <c r="D17" s="43"/>
    </row>
    <row r="18" spans="1:7" ht="19.5" customHeight="1" x14ac:dyDescent="0.2">
      <c r="A18" s="5" t="s">
        <v>192</v>
      </c>
      <c r="B18" s="5"/>
      <c r="C18" s="43">
        <v>-430</v>
      </c>
      <c r="D18" s="8"/>
      <c r="G18" s="3"/>
    </row>
    <row r="19" spans="1:7" ht="19.5" customHeight="1" x14ac:dyDescent="0.2">
      <c r="A19" s="5"/>
      <c r="B19" s="5"/>
      <c r="C19" s="62"/>
      <c r="D19" s="8"/>
      <c r="G19" s="3"/>
    </row>
    <row r="20" spans="1:7" ht="19.5" customHeight="1" x14ac:dyDescent="0.2">
      <c r="A20" s="5"/>
      <c r="B20" s="5"/>
      <c r="C20" s="43"/>
      <c r="D20" s="43">
        <f>SUM(C18:C18)</f>
        <v>-430</v>
      </c>
      <c r="G20" s="3"/>
    </row>
    <row r="21" spans="1:7" ht="19.5" customHeight="1" x14ac:dyDescent="0.2">
      <c r="A21" s="5"/>
      <c r="B21" s="5"/>
      <c r="C21" s="43"/>
      <c r="D21" s="8"/>
      <c r="G21" s="3"/>
    </row>
    <row r="22" spans="1:7" x14ac:dyDescent="0.15">
      <c r="C22" s="8"/>
      <c r="D22" s="8"/>
      <c r="E22" s="3"/>
    </row>
    <row r="23" spans="1:7" ht="16" x14ac:dyDescent="0.2">
      <c r="A23" s="5" t="s">
        <v>193</v>
      </c>
      <c r="C23" s="8"/>
      <c r="D23" s="44">
        <f>SUM(D16:D21)</f>
        <v>20423.419999999998</v>
      </c>
      <c r="E23" s="3"/>
    </row>
    <row r="24" spans="1:7" x14ac:dyDescent="0.15">
      <c r="D24" s="3"/>
      <c r="E24" s="3"/>
    </row>
    <row r="25" spans="1:7" x14ac:dyDescent="0.15">
      <c r="D25" s="3"/>
      <c r="E25" s="3"/>
    </row>
    <row r="26" spans="1:7" ht="16" x14ac:dyDescent="0.2">
      <c r="A26" s="5" t="s">
        <v>52</v>
      </c>
      <c r="D26" s="3"/>
      <c r="E26" s="3"/>
    </row>
    <row r="27" spans="1:7" x14ac:dyDescent="0.15">
      <c r="D27" s="3"/>
      <c r="E27" s="3"/>
    </row>
    <row r="28" spans="1:7" ht="16" x14ac:dyDescent="0.2">
      <c r="A28" s="5" t="s">
        <v>53</v>
      </c>
      <c r="B28" s="5"/>
      <c r="C28" s="5"/>
      <c r="D28" s="26">
        <f>'receipts and payments'!G43</f>
        <v>15307.87</v>
      </c>
      <c r="E28" s="3"/>
    </row>
    <row r="29" spans="1:7" ht="16" x14ac:dyDescent="0.2">
      <c r="A29" s="5" t="s">
        <v>54</v>
      </c>
      <c r="B29" s="5"/>
      <c r="C29" s="5"/>
      <c r="D29" s="26">
        <f>'receipts and payments'!G35</f>
        <v>37653.420000000006</v>
      </c>
      <c r="E29" s="3"/>
    </row>
    <row r="30" spans="1:7" ht="16" x14ac:dyDescent="0.2">
      <c r="A30" s="5" t="s">
        <v>55</v>
      </c>
      <c r="B30" s="5"/>
      <c r="C30" s="5"/>
      <c r="D30" s="26">
        <f>-'receipts and payments'!F35+D20</f>
        <v>-32967.869999999995</v>
      </c>
      <c r="E30" s="3"/>
    </row>
    <row r="31" spans="1:7" ht="16" x14ac:dyDescent="0.2">
      <c r="A31" s="5" t="s">
        <v>81</v>
      </c>
      <c r="B31" s="5"/>
      <c r="C31" s="5"/>
      <c r="D31" s="26">
        <v>430</v>
      </c>
      <c r="E31" s="3"/>
    </row>
    <row r="32" spans="1:7" ht="16" x14ac:dyDescent="0.2">
      <c r="A32" s="5"/>
      <c r="B32" s="5"/>
      <c r="C32" s="5"/>
      <c r="E32" s="3"/>
    </row>
    <row r="33" spans="1:6" ht="17" thickBot="1" x14ac:dyDescent="0.25">
      <c r="A33" s="5" t="s">
        <v>194</v>
      </c>
      <c r="D33" s="45">
        <f>SUM(D28:D31)</f>
        <v>20423.420000000013</v>
      </c>
      <c r="E33" s="8"/>
      <c r="F33" s="8"/>
    </row>
    <row r="34" spans="1:6" ht="14" thickTop="1" x14ac:dyDescent="0.15"/>
    <row r="36" spans="1:6" ht="14" x14ac:dyDescent="0.15">
      <c r="A36" s="176" t="s">
        <v>253</v>
      </c>
      <c r="E36" s="8"/>
    </row>
    <row r="37" spans="1:6" x14ac:dyDescent="0.15">
      <c r="A37" s="90" t="s">
        <v>330</v>
      </c>
    </row>
    <row r="39" spans="1:6" x14ac:dyDescent="0.15">
      <c r="C39" t="s">
        <v>105</v>
      </c>
    </row>
  </sheetData>
  <mergeCells count="1">
    <mergeCell ref="A1:C1"/>
  </mergeCells>
  <phoneticPr fontId="0" type="noConversion"/>
  <pageMargins left="0.74803149606299213" right="0.39370078740157483" top="0.9055118110236221" bottom="0.6692913385826772" header="0.15748031496062992" footer="0.43307086614173229"/>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70"/>
  <sheetViews>
    <sheetView zoomScale="89" zoomScaleNormal="89" workbookViewId="0">
      <selection activeCell="A38" sqref="A38"/>
    </sheetView>
  </sheetViews>
  <sheetFormatPr baseColWidth="10" defaultColWidth="8.83203125" defaultRowHeight="13" x14ac:dyDescent="0.15"/>
  <cols>
    <col min="1" max="1" width="91.83203125" bestFit="1" customWidth="1"/>
    <col min="2" max="2" width="23.33203125" style="111" customWidth="1"/>
    <col min="3" max="3" width="24.5" style="1" customWidth="1"/>
    <col min="4" max="4" width="15.5" style="101" bestFit="1" customWidth="1"/>
    <col min="5" max="5" width="21.83203125" customWidth="1"/>
    <col min="6" max="6" width="8.83203125" hidden="1" customWidth="1"/>
  </cols>
  <sheetData>
    <row r="1" spans="1:5" s="32" customFormat="1" ht="34" x14ac:dyDescent="0.25">
      <c r="A1" s="41" t="s">
        <v>49</v>
      </c>
      <c r="B1" s="120"/>
      <c r="C1" s="33"/>
      <c r="D1" s="106"/>
    </row>
    <row r="2" spans="1:5" s="32" customFormat="1" ht="23" x14ac:dyDescent="0.25">
      <c r="B2" s="120"/>
      <c r="C2" s="33"/>
      <c r="D2" s="107"/>
    </row>
    <row r="3" spans="1:5" s="32" customFormat="1" ht="23" x14ac:dyDescent="0.25">
      <c r="A3" s="32" t="s">
        <v>224</v>
      </c>
      <c r="B3" s="120"/>
      <c r="C3" s="33"/>
      <c r="D3" s="107"/>
    </row>
    <row r="4" spans="1:5" s="34" customFormat="1" ht="23" x14ac:dyDescent="0.25">
      <c r="B4" s="121"/>
      <c r="C4" s="35"/>
      <c r="D4" s="108"/>
    </row>
    <row r="5" spans="1:5" x14ac:dyDescent="0.15">
      <c r="A5" t="s">
        <v>37</v>
      </c>
    </row>
    <row r="6" spans="1:5" ht="14" x14ac:dyDescent="0.15">
      <c r="A6" t="s">
        <v>38</v>
      </c>
      <c r="B6" s="122" t="s">
        <v>39</v>
      </c>
      <c r="C6" s="99" t="s">
        <v>40</v>
      </c>
      <c r="D6" s="109" t="s">
        <v>117</v>
      </c>
      <c r="E6" s="37" t="s">
        <v>118</v>
      </c>
    </row>
    <row r="7" spans="1:5" ht="14" x14ac:dyDescent="0.15">
      <c r="A7" s="90" t="s">
        <v>142</v>
      </c>
      <c r="B7" s="123">
        <f>11*300</f>
        <v>3300</v>
      </c>
      <c r="C7" s="1" t="s">
        <v>41</v>
      </c>
      <c r="D7" s="102" t="s">
        <v>119</v>
      </c>
      <c r="E7" s="90" t="s">
        <v>119</v>
      </c>
    </row>
    <row r="8" spans="1:5" ht="14" x14ac:dyDescent="0.15">
      <c r="A8" t="s">
        <v>42</v>
      </c>
      <c r="B8" s="123">
        <v>4641</v>
      </c>
      <c r="C8" s="1" t="s">
        <v>41</v>
      </c>
      <c r="D8" s="102" t="s">
        <v>119</v>
      </c>
      <c r="E8" s="90" t="s">
        <v>119</v>
      </c>
    </row>
    <row r="9" spans="1:5" ht="14" x14ac:dyDescent="0.15">
      <c r="A9" t="s">
        <v>87</v>
      </c>
      <c r="B9" s="123">
        <v>27000</v>
      </c>
      <c r="C9" s="1" t="s">
        <v>88</v>
      </c>
      <c r="D9" s="100">
        <v>38412</v>
      </c>
      <c r="E9" s="102" t="s">
        <v>120</v>
      </c>
    </row>
    <row r="10" spans="1:5" ht="14" x14ac:dyDescent="0.15">
      <c r="A10" t="s">
        <v>93</v>
      </c>
      <c r="B10" s="123">
        <v>50000</v>
      </c>
      <c r="C10" s="1" t="s">
        <v>88</v>
      </c>
      <c r="D10" s="100">
        <v>38412</v>
      </c>
      <c r="E10" s="102" t="s">
        <v>120</v>
      </c>
    </row>
    <row r="11" spans="1:5" ht="14" x14ac:dyDescent="0.15">
      <c r="A11" s="90" t="s">
        <v>158</v>
      </c>
      <c r="B11" s="123">
        <v>120</v>
      </c>
      <c r="C11" s="1" t="s">
        <v>41</v>
      </c>
      <c r="D11" s="102" t="s">
        <v>121</v>
      </c>
      <c r="E11" s="102" t="s">
        <v>122</v>
      </c>
    </row>
    <row r="12" spans="1:5" ht="14" x14ac:dyDescent="0.15">
      <c r="A12" s="36" t="s">
        <v>89</v>
      </c>
      <c r="B12" s="124">
        <v>10000</v>
      </c>
      <c r="C12" s="1" t="s">
        <v>90</v>
      </c>
      <c r="D12" s="102" t="s">
        <v>123</v>
      </c>
      <c r="E12" s="102" t="s">
        <v>124</v>
      </c>
    </row>
    <row r="13" spans="1:5" ht="14" x14ac:dyDescent="0.15">
      <c r="A13" t="s">
        <v>100</v>
      </c>
      <c r="B13" s="123">
        <v>141</v>
      </c>
      <c r="C13" s="1" t="s">
        <v>41</v>
      </c>
      <c r="D13" s="102">
        <v>1995</v>
      </c>
      <c r="E13" s="102" t="s">
        <v>120</v>
      </c>
    </row>
    <row r="14" spans="1:5" ht="14" x14ac:dyDescent="0.15">
      <c r="A14" s="9" t="s">
        <v>101</v>
      </c>
      <c r="B14" s="123">
        <v>124000</v>
      </c>
      <c r="C14" s="1" t="s">
        <v>41</v>
      </c>
      <c r="D14" s="103">
        <v>38412</v>
      </c>
      <c r="E14" s="102" t="s">
        <v>120</v>
      </c>
    </row>
    <row r="15" spans="1:5" ht="13.5" customHeight="1" x14ac:dyDescent="0.15">
      <c r="B15" s="123">
        <v>0</v>
      </c>
      <c r="E15" s="101"/>
    </row>
    <row r="16" spans="1:5" ht="13.5" customHeight="1" x14ac:dyDescent="0.15">
      <c r="A16" s="9" t="s">
        <v>91</v>
      </c>
      <c r="B16" s="123">
        <v>70</v>
      </c>
      <c r="C16" s="1" t="s">
        <v>41</v>
      </c>
      <c r="D16" s="102" t="s">
        <v>121</v>
      </c>
      <c r="E16" s="102" t="s">
        <v>125</v>
      </c>
    </row>
    <row r="17" spans="1:5" ht="14" x14ac:dyDescent="0.15">
      <c r="A17" s="9" t="s">
        <v>92</v>
      </c>
      <c r="B17" s="123">
        <v>179</v>
      </c>
      <c r="C17" s="1" t="s">
        <v>41</v>
      </c>
      <c r="D17" s="102" t="s">
        <v>121</v>
      </c>
      <c r="E17" s="102" t="s">
        <v>136</v>
      </c>
    </row>
    <row r="18" spans="1:5" ht="14" x14ac:dyDescent="0.15">
      <c r="A18" s="90" t="s">
        <v>129</v>
      </c>
      <c r="B18" s="111">
        <v>406.74</v>
      </c>
      <c r="C18" s="89" t="s">
        <v>127</v>
      </c>
      <c r="D18" s="110">
        <v>41127</v>
      </c>
      <c r="E18" s="90" t="s">
        <v>128</v>
      </c>
    </row>
    <row r="19" spans="1:5" ht="28" x14ac:dyDescent="0.15">
      <c r="A19" s="90" t="s">
        <v>130</v>
      </c>
      <c r="B19" s="111">
        <v>793.26</v>
      </c>
      <c r="C19" s="89" t="s">
        <v>127</v>
      </c>
      <c r="D19" s="110">
        <v>41353</v>
      </c>
      <c r="E19" s="93" t="s">
        <v>133</v>
      </c>
    </row>
    <row r="20" spans="1:5" ht="14" x14ac:dyDescent="0.15">
      <c r="A20" s="90" t="s">
        <v>131</v>
      </c>
      <c r="B20" s="123">
        <v>241</v>
      </c>
      <c r="C20" s="89" t="s">
        <v>127</v>
      </c>
      <c r="D20" s="110">
        <v>41233</v>
      </c>
      <c r="E20" s="90" t="s">
        <v>132</v>
      </c>
    </row>
    <row r="21" spans="1:5" ht="14" x14ac:dyDescent="0.15">
      <c r="A21" s="90" t="s">
        <v>134</v>
      </c>
      <c r="B21" s="123">
        <v>133</v>
      </c>
      <c r="C21" s="89" t="s">
        <v>127</v>
      </c>
      <c r="D21" s="110">
        <v>41233</v>
      </c>
      <c r="E21" s="90" t="s">
        <v>135</v>
      </c>
    </row>
    <row r="22" spans="1:5" ht="14" x14ac:dyDescent="0.15">
      <c r="A22" s="90" t="s">
        <v>140</v>
      </c>
      <c r="B22" s="123">
        <v>785.7</v>
      </c>
      <c r="C22" s="89" t="s">
        <v>127</v>
      </c>
      <c r="D22" s="110">
        <v>41717</v>
      </c>
      <c r="E22" s="90" t="s">
        <v>141</v>
      </c>
    </row>
    <row r="23" spans="1:5" ht="14" x14ac:dyDescent="0.15">
      <c r="A23" s="90" t="s">
        <v>129</v>
      </c>
      <c r="B23" s="123">
        <v>283.14</v>
      </c>
      <c r="C23" s="89" t="s">
        <v>127</v>
      </c>
      <c r="D23" s="110">
        <v>41728</v>
      </c>
      <c r="E23" s="90" t="s">
        <v>141</v>
      </c>
    </row>
    <row r="24" spans="1:5" ht="14" x14ac:dyDescent="0.15">
      <c r="A24" s="90" t="s">
        <v>150</v>
      </c>
      <c r="B24" s="111">
        <v>33.33</v>
      </c>
      <c r="C24" s="89" t="s">
        <v>127</v>
      </c>
      <c r="D24" s="110">
        <v>41873</v>
      </c>
      <c r="E24" s="90" t="s">
        <v>146</v>
      </c>
    </row>
    <row r="25" spans="1:5" ht="14" x14ac:dyDescent="0.15">
      <c r="A25" s="90" t="s">
        <v>145</v>
      </c>
      <c r="B25" s="111">
        <v>199.49</v>
      </c>
      <c r="C25" s="89" t="s">
        <v>127</v>
      </c>
      <c r="D25" s="110">
        <v>42031</v>
      </c>
      <c r="E25" s="90" t="s">
        <v>146</v>
      </c>
    </row>
    <row r="26" spans="1:5" ht="14" x14ac:dyDescent="0.15">
      <c r="A26" s="90" t="s">
        <v>149</v>
      </c>
      <c r="B26" s="125" t="s">
        <v>147</v>
      </c>
      <c r="C26" s="89" t="s">
        <v>127</v>
      </c>
      <c r="D26" s="110">
        <v>42094</v>
      </c>
      <c r="E26" s="90" t="s">
        <v>148</v>
      </c>
    </row>
    <row r="27" spans="1:5" ht="14" x14ac:dyDescent="0.15">
      <c r="A27" s="90" t="s">
        <v>151</v>
      </c>
      <c r="B27" s="125" t="s">
        <v>147</v>
      </c>
      <c r="C27" s="89" t="s">
        <v>127</v>
      </c>
      <c r="D27" s="110">
        <v>42094</v>
      </c>
      <c r="E27" s="90" t="s">
        <v>148</v>
      </c>
    </row>
    <row r="28" spans="1:5" ht="28" x14ac:dyDescent="0.15">
      <c r="A28" s="36" t="s">
        <v>130</v>
      </c>
      <c r="B28" s="123">
        <v>625.85</v>
      </c>
      <c r="C28" s="89" t="s">
        <v>127</v>
      </c>
      <c r="D28" s="110">
        <v>42452</v>
      </c>
      <c r="E28" s="93" t="s">
        <v>229</v>
      </c>
    </row>
    <row r="29" spans="1:5" x14ac:dyDescent="0.15">
      <c r="A29" s="90" t="s">
        <v>160</v>
      </c>
      <c r="B29" s="111">
        <v>119</v>
      </c>
    </row>
    <row r="30" spans="1:5" ht="14" x14ac:dyDescent="0.15">
      <c r="A30" s="90" t="s">
        <v>161</v>
      </c>
      <c r="B30" s="111">
        <v>145.25</v>
      </c>
      <c r="C30" s="89" t="s">
        <v>127</v>
      </c>
      <c r="D30" s="110">
        <v>42495</v>
      </c>
      <c r="E30" s="90" t="s">
        <v>163</v>
      </c>
    </row>
    <row r="31" spans="1:5" ht="14" x14ac:dyDescent="0.15">
      <c r="A31" s="90" t="s">
        <v>162</v>
      </c>
      <c r="B31" s="111">
        <v>145.25</v>
      </c>
      <c r="C31" s="89" t="s">
        <v>127</v>
      </c>
      <c r="D31" s="110">
        <v>42495</v>
      </c>
      <c r="E31" s="90" t="s">
        <v>163</v>
      </c>
    </row>
    <row r="32" spans="1:5" ht="14" x14ac:dyDescent="0.15">
      <c r="A32" s="90" t="s">
        <v>129</v>
      </c>
      <c r="B32" s="112">
        <v>235.95</v>
      </c>
      <c r="C32" s="89" t="s">
        <v>127</v>
      </c>
      <c r="D32" s="110">
        <v>42495</v>
      </c>
      <c r="E32" s="90" t="s">
        <v>163</v>
      </c>
    </row>
    <row r="33" spans="1:5" ht="14" x14ac:dyDescent="0.15">
      <c r="A33" t="s">
        <v>165</v>
      </c>
      <c r="B33" s="111">
        <v>960</v>
      </c>
      <c r="C33" s="89" t="s">
        <v>127</v>
      </c>
      <c r="E33" s="90" t="s">
        <v>166</v>
      </c>
    </row>
    <row r="34" spans="1:5" x14ac:dyDescent="0.15">
      <c r="A34" s="90" t="s">
        <v>170</v>
      </c>
      <c r="B34" s="123">
        <v>423.63</v>
      </c>
      <c r="D34" s="110">
        <v>43771</v>
      </c>
      <c r="E34" s="90" t="s">
        <v>171</v>
      </c>
    </row>
    <row r="35" spans="1:5" ht="14" x14ac:dyDescent="0.15">
      <c r="A35" t="s">
        <v>176</v>
      </c>
      <c r="B35" s="111">
        <v>476</v>
      </c>
      <c r="C35" s="1" t="s">
        <v>127</v>
      </c>
      <c r="D35" s="110">
        <v>43941</v>
      </c>
      <c r="E35" t="s">
        <v>175</v>
      </c>
    </row>
    <row r="36" spans="1:5" ht="14" x14ac:dyDescent="0.15">
      <c r="A36" t="s">
        <v>177</v>
      </c>
      <c r="B36" s="111">
        <v>1800</v>
      </c>
      <c r="C36" s="1" t="s">
        <v>127</v>
      </c>
      <c r="D36" s="110">
        <v>44068</v>
      </c>
    </row>
    <row r="37" spans="1:5" ht="14" x14ac:dyDescent="0.15">
      <c r="A37" s="90" t="s">
        <v>183</v>
      </c>
      <c r="B37" s="111">
        <v>433.31</v>
      </c>
      <c r="C37" s="1" t="s">
        <v>127</v>
      </c>
      <c r="D37" s="110">
        <v>44875</v>
      </c>
    </row>
    <row r="38" spans="1:5" ht="16" x14ac:dyDescent="0.2">
      <c r="A38" s="157" t="s">
        <v>6</v>
      </c>
      <c r="B38" s="158">
        <f>SUM(B7:B37)</f>
        <v>227690.90000000002</v>
      </c>
      <c r="D38" s="159"/>
      <c r="E38" s="90"/>
    </row>
    <row r="39" spans="1:5" x14ac:dyDescent="0.15">
      <c r="B39" s="123"/>
    </row>
    <row r="40" spans="1:5" x14ac:dyDescent="0.15">
      <c r="A40" t="s">
        <v>43</v>
      </c>
    </row>
    <row r="41" spans="1:5" x14ac:dyDescent="0.15">
      <c r="A41" s="71" t="s">
        <v>230</v>
      </c>
    </row>
    <row r="42" spans="1:5" x14ac:dyDescent="0.15">
      <c r="A42" s="71" t="s">
        <v>231</v>
      </c>
    </row>
    <row r="43" spans="1:5" x14ac:dyDescent="0.15">
      <c r="A43" s="71" t="s">
        <v>232</v>
      </c>
    </row>
    <row r="44" spans="1:5" ht="14" thickBot="1" x14ac:dyDescent="0.2">
      <c r="A44" s="90" t="s">
        <v>169</v>
      </c>
      <c r="B44" s="127">
        <f>SUM(B41:B43)</f>
        <v>0</v>
      </c>
    </row>
    <row r="45" spans="1:5" ht="14" thickTop="1" x14ac:dyDescent="0.15"/>
    <row r="46" spans="1:5" ht="14" x14ac:dyDescent="0.15">
      <c r="C46" s="1" t="s">
        <v>45</v>
      </c>
    </row>
    <row r="48" spans="1:5" ht="14" x14ac:dyDescent="0.15">
      <c r="A48" t="s">
        <v>44</v>
      </c>
      <c r="C48" s="89" t="s">
        <v>127</v>
      </c>
      <c r="D48" s="1" t="s">
        <v>182</v>
      </c>
    </row>
    <row r="49" spans="1:4" x14ac:dyDescent="0.15">
      <c r="A49" s="71" t="s">
        <v>233</v>
      </c>
      <c r="C49" s="89"/>
      <c r="D49" s="1"/>
    </row>
    <row r="50" spans="1:4" x14ac:dyDescent="0.15">
      <c r="A50" s="71" t="s">
        <v>234</v>
      </c>
      <c r="C50" s="160"/>
      <c r="D50" s="1"/>
    </row>
    <row r="51" spans="1:4" x14ac:dyDescent="0.15">
      <c r="A51" s="71" t="s">
        <v>235</v>
      </c>
      <c r="C51" s="89"/>
      <c r="D51" s="1"/>
    </row>
    <row r="52" spans="1:4" ht="14.25" customHeight="1" x14ac:dyDescent="0.15"/>
    <row r="53" spans="1:4" ht="14" thickBot="1" x14ac:dyDescent="0.2">
      <c r="A53" s="9"/>
      <c r="B53" s="126">
        <f>SUM(B49:B52)</f>
        <v>0</v>
      </c>
    </row>
    <row r="54" spans="1:4" ht="14" thickTop="1" x14ac:dyDescent="0.15"/>
    <row r="55" spans="1:4" x14ac:dyDescent="0.15">
      <c r="B55" s="123"/>
    </row>
    <row r="56" spans="1:4" ht="15" x14ac:dyDescent="0.2">
      <c r="A56" s="161" t="s">
        <v>46</v>
      </c>
    </row>
    <row r="57" spans="1:4" ht="16" thickBot="1" x14ac:dyDescent="0.25">
      <c r="A57" s="105"/>
      <c r="B57" s="162">
        <f>SUM(B53+B44+B38)</f>
        <v>227690.90000000002</v>
      </c>
    </row>
    <row r="58" spans="1:4" ht="14" thickTop="1" x14ac:dyDescent="0.15">
      <c r="A58" s="105"/>
    </row>
    <row r="70" spans="1:1" x14ac:dyDescent="0.15">
      <c r="A70" s="90" t="s">
        <v>110</v>
      </c>
    </row>
  </sheetData>
  <phoneticPr fontId="0" type="noConversion"/>
  <pageMargins left="0.74803149606299213" right="0.27559055118110237" top="0.43307086614173229" bottom="0.98425196850393704" header="0.23622047244094491" footer="0.51181102362204722"/>
  <pageSetup paperSize="9" scale="61"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23B0E-8545-FB41-A5A5-1F9497E98136}">
  <sheetPr>
    <pageSetUpPr fitToPage="1"/>
  </sheetPr>
  <dimension ref="A1:M36"/>
  <sheetViews>
    <sheetView topLeftCell="A12" workbookViewId="0">
      <selection activeCell="F27" sqref="F27"/>
    </sheetView>
  </sheetViews>
  <sheetFormatPr baseColWidth="10" defaultColWidth="8.83203125" defaultRowHeight="15" x14ac:dyDescent="0.2"/>
  <cols>
    <col min="1" max="1" width="8.83203125" style="163"/>
    <col min="2" max="2" width="21" style="163" bestFit="1" customWidth="1"/>
    <col min="3" max="16384" width="8.83203125" style="163"/>
  </cols>
  <sheetData>
    <row r="1" spans="1:6" ht="15.75" customHeight="1" x14ac:dyDescent="0.25">
      <c r="A1" s="172" t="s">
        <v>250</v>
      </c>
    </row>
    <row r="2" spans="1:6" ht="15.75" customHeight="1" x14ac:dyDescent="0.2">
      <c r="A2" s="163" t="s">
        <v>249</v>
      </c>
    </row>
    <row r="4" spans="1:6" x14ac:dyDescent="0.2">
      <c r="D4" s="166" t="s">
        <v>248</v>
      </c>
      <c r="E4" s="166" t="s">
        <v>248</v>
      </c>
      <c r="F4" s="166" t="s">
        <v>248</v>
      </c>
    </row>
    <row r="5" spans="1:6" x14ac:dyDescent="0.2">
      <c r="A5" s="166" t="s">
        <v>247</v>
      </c>
    </row>
    <row r="6" spans="1:6" x14ac:dyDescent="0.2">
      <c r="A6" s="166"/>
      <c r="B6" s="163" t="s">
        <v>245</v>
      </c>
    </row>
    <row r="7" spans="1:6" x14ac:dyDescent="0.2">
      <c r="B7" s="171"/>
      <c r="D7" s="171"/>
    </row>
    <row r="8" spans="1:6" ht="15" customHeight="1" x14ac:dyDescent="0.2">
      <c r="B8" s="171"/>
      <c r="D8" s="171"/>
    </row>
    <row r="9" spans="1:6" x14ac:dyDescent="0.2">
      <c r="B9" s="171"/>
      <c r="D9" s="171"/>
    </row>
    <row r="10" spans="1:6" x14ac:dyDescent="0.2">
      <c r="B10" s="171"/>
      <c r="D10" s="171"/>
    </row>
    <row r="11" spans="1:6" x14ac:dyDescent="0.2">
      <c r="B11" s="171"/>
      <c r="D11" s="171"/>
    </row>
    <row r="12" spans="1:6" x14ac:dyDescent="0.2">
      <c r="E12" s="170">
        <f>SUM(D7:D11)</f>
        <v>0</v>
      </c>
    </row>
    <row r="13" spans="1:6" x14ac:dyDescent="0.2">
      <c r="A13" s="166" t="s">
        <v>246</v>
      </c>
    </row>
    <row r="14" spans="1:6" x14ac:dyDescent="0.2">
      <c r="A14" s="166"/>
      <c r="B14" s="163" t="s">
        <v>245</v>
      </c>
    </row>
    <row r="15" spans="1:6" x14ac:dyDescent="0.2">
      <c r="B15" s="171"/>
      <c r="D15" s="171"/>
    </row>
    <row r="16" spans="1:6" x14ac:dyDescent="0.2">
      <c r="B16" s="171"/>
      <c r="D16" s="171"/>
    </row>
    <row r="17" spans="1:13" x14ac:dyDescent="0.2">
      <c r="B17" s="171"/>
      <c r="D17" s="171"/>
    </row>
    <row r="18" spans="1:13" x14ac:dyDescent="0.2">
      <c r="B18" s="171"/>
      <c r="D18" s="171"/>
    </row>
    <row r="19" spans="1:13" x14ac:dyDescent="0.2">
      <c r="B19" s="171"/>
      <c r="D19" s="171"/>
    </row>
    <row r="20" spans="1:13" x14ac:dyDescent="0.2">
      <c r="E20" s="170">
        <f>SUM(D15:D19)</f>
        <v>0</v>
      </c>
    </row>
    <row r="22" spans="1:13" x14ac:dyDescent="0.2">
      <c r="A22" s="166" t="s">
        <v>244</v>
      </c>
      <c r="D22" s="171">
        <v>15308</v>
      </c>
    </row>
    <row r="23" spans="1:13" x14ac:dyDescent="0.2">
      <c r="E23" s="170">
        <f>D22</f>
        <v>15308</v>
      </c>
    </row>
    <row r="24" spans="1:13" ht="16" thickBot="1" x14ac:dyDescent="0.25">
      <c r="A24" s="166" t="s">
        <v>243</v>
      </c>
      <c r="F24" s="169">
        <f>E12+E20+E23</f>
        <v>15308</v>
      </c>
    </row>
    <row r="25" spans="1:13" ht="16" thickTop="1" x14ac:dyDescent="0.2"/>
    <row r="26" spans="1:13" x14ac:dyDescent="0.2">
      <c r="A26" s="166" t="s">
        <v>242</v>
      </c>
      <c r="F26" s="168">
        <v>15308</v>
      </c>
    </row>
    <row r="27" spans="1:13" x14ac:dyDescent="0.2">
      <c r="A27" s="166"/>
    </row>
    <row r="28" spans="1:13" x14ac:dyDescent="0.2">
      <c r="A28" s="166" t="s">
        <v>241</v>
      </c>
      <c r="F28" s="167">
        <f>F24-F26</f>
        <v>0</v>
      </c>
      <c r="H28" s="164" t="str">
        <f>IF(F28=0,"","PLEASE PROVIDE AN EXPLANATION FOR THIS DIFFERENCE")</f>
        <v/>
      </c>
    </row>
    <row r="29" spans="1:13" x14ac:dyDescent="0.2">
      <c r="A29" s="166"/>
      <c r="F29" s="165"/>
      <c r="H29" s="164"/>
    </row>
    <row r="30" spans="1:13" x14ac:dyDescent="0.2">
      <c r="A30" s="166" t="s">
        <v>240</v>
      </c>
      <c r="F30" s="165"/>
      <c r="H30" s="164"/>
    </row>
    <row r="31" spans="1:13" ht="42.5" customHeight="1" x14ac:dyDescent="0.2">
      <c r="A31" s="204"/>
      <c r="B31" s="204"/>
      <c r="C31" s="204"/>
      <c r="D31" s="204"/>
      <c r="E31" s="204"/>
      <c r="F31" s="204"/>
      <c r="G31" s="204"/>
      <c r="H31" s="204"/>
      <c r="I31" s="204"/>
      <c r="J31" s="204"/>
      <c r="K31" s="204"/>
      <c r="L31" s="204"/>
      <c r="M31" s="204"/>
    </row>
    <row r="33" spans="1:13" x14ac:dyDescent="0.2">
      <c r="A33" s="163" t="s">
        <v>239</v>
      </c>
    </row>
    <row r="34" spans="1:13" ht="135.5" customHeight="1" x14ac:dyDescent="0.2">
      <c r="A34" s="205" t="s">
        <v>238</v>
      </c>
      <c r="B34" s="206"/>
      <c r="C34" s="206"/>
      <c r="D34" s="206"/>
      <c r="E34" s="206"/>
      <c r="F34" s="206"/>
      <c r="G34" s="206"/>
      <c r="H34" s="206"/>
      <c r="I34" s="206"/>
      <c r="J34" s="206"/>
      <c r="K34" s="206"/>
      <c r="L34" s="206"/>
      <c r="M34" s="206"/>
    </row>
    <row r="35" spans="1:13" ht="65" customHeight="1" x14ac:dyDescent="0.2">
      <c r="A35" s="205" t="s">
        <v>237</v>
      </c>
      <c r="B35" s="206"/>
      <c r="C35" s="206"/>
      <c r="D35" s="206"/>
      <c r="E35" s="206"/>
      <c r="F35" s="206"/>
      <c r="G35" s="206"/>
      <c r="H35" s="206"/>
      <c r="I35" s="206"/>
      <c r="J35" s="206"/>
      <c r="K35" s="206"/>
      <c r="L35" s="206"/>
      <c r="M35" s="206"/>
    </row>
    <row r="36" spans="1:13" ht="45" customHeight="1" x14ac:dyDescent="0.2">
      <c r="A36" s="206" t="s">
        <v>236</v>
      </c>
      <c r="B36" s="206"/>
      <c r="C36" s="206"/>
      <c r="D36" s="206"/>
      <c r="E36" s="206"/>
      <c r="F36" s="206"/>
      <c r="G36" s="206"/>
      <c r="H36" s="206"/>
      <c r="I36" s="206"/>
      <c r="J36" s="206"/>
      <c r="K36" s="206"/>
      <c r="L36" s="206"/>
      <c r="M36" s="206"/>
    </row>
  </sheetData>
  <mergeCells count="4">
    <mergeCell ref="A31:M31"/>
    <mergeCell ref="A34:M34"/>
    <mergeCell ref="A36:M36"/>
    <mergeCell ref="A35:M35"/>
  </mergeCells>
  <conditionalFormatting sqref="F28:F30">
    <cfRule type="cellIs" dxfId="1" priority="1" stopIfTrue="1" operator="lessThan">
      <formula>0</formula>
    </cfRule>
    <cfRule type="cellIs" dxfId="0" priority="2" stopIfTrue="1" operator="greaterThan">
      <formula>0</formula>
    </cfRule>
  </conditionalFormatting>
  <pageMargins left="0.7" right="0.7" top="0.75" bottom="0.75" header="0.3" footer="0.3"/>
  <pageSetup paperSize="9" scale="63"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AD7552-22CD-7844-A2EE-934FAB19B753}">
  <sheetPr>
    <pageSetUpPr fitToPage="1"/>
  </sheetPr>
  <dimension ref="A1:F30"/>
  <sheetViews>
    <sheetView workbookViewId="0">
      <selection activeCell="H2" sqref="H2"/>
    </sheetView>
  </sheetViews>
  <sheetFormatPr baseColWidth="10" defaultColWidth="8.83203125" defaultRowHeight="15" x14ac:dyDescent="0.2"/>
  <cols>
    <col min="1" max="1" width="8.83203125" style="177"/>
    <col min="2" max="2" width="18" style="177" bestFit="1" customWidth="1"/>
    <col min="3" max="3" width="43.5" style="177" customWidth="1"/>
    <col min="4" max="4" width="8.83203125" style="177"/>
    <col min="5" max="5" width="41.1640625" style="177" customWidth="1"/>
    <col min="6" max="6" width="19.33203125" style="177" customWidth="1"/>
    <col min="7" max="16384" width="8.83203125" style="177"/>
  </cols>
  <sheetData>
    <row r="1" spans="1:6" ht="26" x14ac:dyDescent="0.3">
      <c r="A1" s="207" t="s">
        <v>254</v>
      </c>
      <c r="B1" s="207"/>
      <c r="C1" s="207"/>
      <c r="D1" s="207"/>
      <c r="E1" s="207"/>
      <c r="F1" s="207"/>
    </row>
    <row r="2" spans="1:6" ht="22" thickBot="1" x14ac:dyDescent="0.3">
      <c r="A2" s="208" t="s">
        <v>255</v>
      </c>
      <c r="B2" s="208"/>
      <c r="C2" s="208"/>
      <c r="D2" s="208"/>
      <c r="E2" s="208"/>
      <c r="F2" s="208"/>
    </row>
    <row r="3" spans="1:6" ht="17" thickTop="1" thickBot="1" x14ac:dyDescent="0.25">
      <c r="A3" s="178" t="s">
        <v>256</v>
      </c>
      <c r="B3" s="179" t="s">
        <v>257</v>
      </c>
      <c r="C3" s="179" t="s">
        <v>258</v>
      </c>
      <c r="D3" s="179" t="s">
        <v>259</v>
      </c>
      <c r="E3" s="179" t="s">
        <v>260</v>
      </c>
      <c r="F3" s="180" t="s">
        <v>261</v>
      </c>
    </row>
    <row r="4" spans="1:6" x14ac:dyDescent="0.2">
      <c r="A4" s="181">
        <v>1</v>
      </c>
      <c r="B4" s="182" t="s">
        <v>8</v>
      </c>
      <c r="C4" s="183" t="s">
        <v>262</v>
      </c>
      <c r="D4" s="184" t="s">
        <v>263</v>
      </c>
      <c r="E4" s="183" t="s">
        <v>264</v>
      </c>
      <c r="F4" s="183" t="s">
        <v>265</v>
      </c>
    </row>
    <row r="5" spans="1:6" x14ac:dyDescent="0.2">
      <c r="A5" s="185">
        <v>2</v>
      </c>
      <c r="B5" s="186"/>
      <c r="C5" s="183" t="s">
        <v>266</v>
      </c>
      <c r="D5" s="184" t="s">
        <v>263</v>
      </c>
      <c r="E5" s="183" t="s">
        <v>267</v>
      </c>
      <c r="F5" s="183" t="s">
        <v>265</v>
      </c>
    </row>
    <row r="6" spans="1:6" x14ac:dyDescent="0.2">
      <c r="A6" s="185">
        <v>3</v>
      </c>
      <c r="B6" s="187"/>
      <c r="C6" s="183" t="s">
        <v>268</v>
      </c>
      <c r="D6" s="184" t="s">
        <v>263</v>
      </c>
      <c r="E6" s="183" t="s">
        <v>269</v>
      </c>
      <c r="F6" s="183" t="s">
        <v>265</v>
      </c>
    </row>
    <row r="7" spans="1:6" ht="32" x14ac:dyDescent="0.2">
      <c r="A7" s="185">
        <v>4</v>
      </c>
      <c r="B7" s="177" t="s">
        <v>270</v>
      </c>
      <c r="C7" s="183" t="s">
        <v>271</v>
      </c>
      <c r="D7" s="184" t="s">
        <v>263</v>
      </c>
      <c r="E7" s="188" t="s">
        <v>272</v>
      </c>
      <c r="F7" s="188" t="s">
        <v>273</v>
      </c>
    </row>
    <row r="8" spans="1:6" ht="32" x14ac:dyDescent="0.2">
      <c r="A8" s="185">
        <v>5</v>
      </c>
      <c r="C8" s="183" t="s">
        <v>274</v>
      </c>
      <c r="D8" s="184" t="s">
        <v>263</v>
      </c>
      <c r="E8" s="188" t="s">
        <v>275</v>
      </c>
      <c r="F8" s="188" t="s">
        <v>276</v>
      </c>
    </row>
    <row r="9" spans="1:6" x14ac:dyDescent="0.2">
      <c r="A9" s="185">
        <v>6</v>
      </c>
      <c r="B9" s="182" t="s">
        <v>9</v>
      </c>
      <c r="C9" s="183" t="s">
        <v>277</v>
      </c>
      <c r="D9" s="189" t="s">
        <v>278</v>
      </c>
      <c r="E9" s="183" t="s">
        <v>279</v>
      </c>
      <c r="F9" s="183" t="s">
        <v>265</v>
      </c>
    </row>
    <row r="10" spans="1:6" x14ac:dyDescent="0.2">
      <c r="A10" s="185">
        <v>7</v>
      </c>
      <c r="B10" s="187"/>
      <c r="C10" s="183" t="s">
        <v>280</v>
      </c>
      <c r="D10" s="184" t="s">
        <v>263</v>
      </c>
      <c r="E10" s="183" t="s">
        <v>279</v>
      </c>
      <c r="F10" s="183" t="s">
        <v>265</v>
      </c>
    </row>
    <row r="11" spans="1:6" x14ac:dyDescent="0.2">
      <c r="A11" s="185">
        <v>8</v>
      </c>
      <c r="B11" s="177" t="s">
        <v>281</v>
      </c>
      <c r="C11" s="190" t="s">
        <v>282</v>
      </c>
      <c r="D11" s="191" t="s">
        <v>278</v>
      </c>
      <c r="E11" s="190" t="s">
        <v>283</v>
      </c>
      <c r="F11" s="190" t="s">
        <v>265</v>
      </c>
    </row>
    <row r="12" spans="1:6" ht="32" x14ac:dyDescent="0.2">
      <c r="A12" s="185">
        <v>9</v>
      </c>
      <c r="B12" s="192"/>
      <c r="C12" s="183" t="s">
        <v>284</v>
      </c>
      <c r="D12" s="184" t="s">
        <v>263</v>
      </c>
      <c r="E12" s="188" t="s">
        <v>285</v>
      </c>
      <c r="F12" s="188" t="s">
        <v>286</v>
      </c>
    </row>
    <row r="13" spans="1:6" ht="32" x14ac:dyDescent="0.2">
      <c r="A13" s="185">
        <v>10</v>
      </c>
      <c r="B13" s="193" t="s">
        <v>287</v>
      </c>
      <c r="C13" s="188" t="s">
        <v>288</v>
      </c>
      <c r="D13" s="184" t="s">
        <v>263</v>
      </c>
      <c r="E13" s="188" t="s">
        <v>289</v>
      </c>
      <c r="F13" s="188" t="s">
        <v>286</v>
      </c>
    </row>
    <row r="14" spans="1:6" ht="32" x14ac:dyDescent="0.2">
      <c r="A14" s="185">
        <v>11</v>
      </c>
      <c r="B14" s="182" t="s">
        <v>3</v>
      </c>
      <c r="C14" s="183" t="s">
        <v>290</v>
      </c>
      <c r="D14" s="184" t="s">
        <v>263</v>
      </c>
      <c r="E14" s="183" t="s">
        <v>291</v>
      </c>
      <c r="F14" s="188" t="s">
        <v>286</v>
      </c>
    </row>
    <row r="15" spans="1:6" ht="32" x14ac:dyDescent="0.2">
      <c r="A15" s="185">
        <v>12</v>
      </c>
      <c r="B15" s="194"/>
      <c r="C15" s="183" t="s">
        <v>292</v>
      </c>
      <c r="D15" s="184" t="s">
        <v>263</v>
      </c>
      <c r="E15" s="183" t="s">
        <v>293</v>
      </c>
      <c r="F15" s="188" t="s">
        <v>286</v>
      </c>
    </row>
    <row r="16" spans="1:6" ht="32" x14ac:dyDescent="0.2">
      <c r="A16" s="185">
        <v>13</v>
      </c>
      <c r="B16" s="194"/>
      <c r="C16" s="183" t="s">
        <v>294</v>
      </c>
      <c r="D16" s="184" t="s">
        <v>263</v>
      </c>
      <c r="E16" s="183" t="s">
        <v>291</v>
      </c>
      <c r="F16" s="188" t="s">
        <v>286</v>
      </c>
    </row>
    <row r="17" spans="1:6" ht="32" x14ac:dyDescent="0.2">
      <c r="A17" s="185">
        <v>14</v>
      </c>
      <c r="B17" s="195"/>
      <c r="C17" s="183" t="s">
        <v>295</v>
      </c>
      <c r="D17" s="184" t="s">
        <v>263</v>
      </c>
      <c r="E17" s="183" t="s">
        <v>296</v>
      </c>
      <c r="F17" s="188" t="s">
        <v>286</v>
      </c>
    </row>
    <row r="18" spans="1:6" ht="16" x14ac:dyDescent="0.2">
      <c r="A18" s="185">
        <v>15</v>
      </c>
      <c r="B18" s="177" t="s">
        <v>297</v>
      </c>
      <c r="C18" s="183" t="s">
        <v>298</v>
      </c>
      <c r="D18" s="184" t="s">
        <v>263</v>
      </c>
      <c r="E18" s="183" t="s">
        <v>299</v>
      </c>
      <c r="F18" s="188" t="s">
        <v>300</v>
      </c>
    </row>
    <row r="19" spans="1:6" ht="16" x14ac:dyDescent="0.2">
      <c r="A19" s="185">
        <v>16</v>
      </c>
      <c r="C19" s="183" t="s">
        <v>301</v>
      </c>
      <c r="D19" s="189" t="s">
        <v>278</v>
      </c>
      <c r="E19" s="183" t="s">
        <v>299</v>
      </c>
      <c r="F19" s="188" t="s">
        <v>300</v>
      </c>
    </row>
    <row r="20" spans="1:6" ht="16" x14ac:dyDescent="0.2">
      <c r="A20" s="185">
        <v>17</v>
      </c>
      <c r="B20" s="187"/>
      <c r="C20" s="183" t="s">
        <v>302</v>
      </c>
      <c r="D20" s="189" t="s">
        <v>278</v>
      </c>
      <c r="E20" s="183" t="s">
        <v>303</v>
      </c>
      <c r="F20" s="188" t="s">
        <v>304</v>
      </c>
    </row>
    <row r="21" spans="1:6" ht="32" x14ac:dyDescent="0.2">
      <c r="A21" s="185">
        <v>18</v>
      </c>
      <c r="B21" s="177" t="s">
        <v>305</v>
      </c>
      <c r="C21" s="183" t="s">
        <v>306</v>
      </c>
      <c r="D21" s="196" t="s">
        <v>307</v>
      </c>
      <c r="E21" s="188" t="s">
        <v>308</v>
      </c>
      <c r="F21" s="188" t="s">
        <v>265</v>
      </c>
    </row>
    <row r="22" spans="1:6" ht="16" x14ac:dyDescent="0.2">
      <c r="A22" s="185">
        <v>19</v>
      </c>
      <c r="C22" s="197" t="s">
        <v>309</v>
      </c>
      <c r="D22" s="189" t="s">
        <v>278</v>
      </c>
      <c r="E22" s="197" t="s">
        <v>310</v>
      </c>
      <c r="F22" s="198" t="s">
        <v>265</v>
      </c>
    </row>
    <row r="23" spans="1:6" ht="32" x14ac:dyDescent="0.2">
      <c r="A23" s="185">
        <v>20</v>
      </c>
      <c r="B23" s="199" t="s">
        <v>311</v>
      </c>
      <c r="C23" s="183" t="s">
        <v>312</v>
      </c>
      <c r="D23" s="184" t="s">
        <v>263</v>
      </c>
      <c r="E23" s="188" t="s">
        <v>313</v>
      </c>
      <c r="F23" s="188" t="s">
        <v>304</v>
      </c>
    </row>
    <row r="24" spans="1:6" ht="32" x14ac:dyDescent="0.2">
      <c r="A24" s="185">
        <v>21</v>
      </c>
      <c r="B24" s="199" t="s">
        <v>314</v>
      </c>
      <c r="C24" s="188" t="s">
        <v>315</v>
      </c>
      <c r="D24" s="189" t="s">
        <v>278</v>
      </c>
      <c r="E24" s="188" t="s">
        <v>316</v>
      </c>
      <c r="F24" s="188" t="s">
        <v>265</v>
      </c>
    </row>
    <row r="25" spans="1:6" ht="16" x14ac:dyDescent="0.2">
      <c r="A25" s="185">
        <v>22</v>
      </c>
      <c r="B25" s="199" t="s">
        <v>317</v>
      </c>
      <c r="C25" s="183" t="s">
        <v>318</v>
      </c>
      <c r="D25" s="196" t="s">
        <v>307</v>
      </c>
      <c r="E25" s="188" t="s">
        <v>319</v>
      </c>
      <c r="F25" s="188" t="s">
        <v>265</v>
      </c>
    </row>
    <row r="26" spans="1:6" ht="16" x14ac:dyDescent="0.2">
      <c r="A26" s="185">
        <v>23</v>
      </c>
      <c r="B26" s="199" t="s">
        <v>320</v>
      </c>
      <c r="C26" s="183" t="s">
        <v>321</v>
      </c>
      <c r="D26" s="184" t="s">
        <v>263</v>
      </c>
      <c r="E26" s="188" t="s">
        <v>322</v>
      </c>
      <c r="F26" s="188" t="s">
        <v>265</v>
      </c>
    </row>
    <row r="27" spans="1:6" ht="16" x14ac:dyDescent="0.2">
      <c r="A27" s="185">
        <v>24</v>
      </c>
      <c r="B27" s="199" t="s">
        <v>323</v>
      </c>
      <c r="C27" s="183" t="s">
        <v>324</v>
      </c>
      <c r="D27" s="184" t="s">
        <v>263</v>
      </c>
      <c r="E27" s="188" t="s">
        <v>325</v>
      </c>
      <c r="F27" s="188" t="s">
        <v>265</v>
      </c>
    </row>
    <row r="28" spans="1:6" ht="48" x14ac:dyDescent="0.2">
      <c r="A28" s="185">
        <v>25</v>
      </c>
      <c r="B28" s="199" t="s">
        <v>326</v>
      </c>
      <c r="C28" s="183" t="s">
        <v>327</v>
      </c>
      <c r="D28" s="189" t="s">
        <v>278</v>
      </c>
      <c r="E28" s="188" t="s">
        <v>328</v>
      </c>
      <c r="F28" s="188" t="s">
        <v>265</v>
      </c>
    </row>
    <row r="29" spans="1:6" x14ac:dyDescent="0.2">
      <c r="A29" s="200"/>
    </row>
    <row r="30" spans="1:6" x14ac:dyDescent="0.2">
      <c r="A30" s="177" t="s">
        <v>329</v>
      </c>
    </row>
  </sheetData>
  <mergeCells count="2">
    <mergeCell ref="A1:F1"/>
    <mergeCell ref="A2:F2"/>
  </mergeCells>
  <pageMargins left="0.7" right="0.7" top="0.75" bottom="0.75" header="0.3" footer="0.3"/>
  <pageSetup paperSize="9" scale="69"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Annual return explanation 2025</vt:lpstr>
      <vt:lpstr>receipts and payments book</vt:lpstr>
      <vt:lpstr>receipts and payments</vt:lpstr>
      <vt:lpstr>Bank Balance 2025</vt:lpstr>
      <vt:lpstr>Asset Register</vt:lpstr>
      <vt:lpstr>Reserves</vt:lpstr>
      <vt:lpstr>Sheet1</vt:lpstr>
      <vt:lpstr>'Annual return explanation 2025'!Print_Area</vt:lpstr>
      <vt:lpstr>'Asset Register'!Print_Area</vt:lpstr>
      <vt:lpstr>'Bank Balance 2025'!Print_Area</vt:lpstr>
      <vt:lpstr>'receipts and payments'!Print_Area</vt:lpstr>
      <vt:lpstr>'receipts and payments book'!Print_Area</vt:lpstr>
    </vt:vector>
  </TitlesOfParts>
  <Company>A&amp;IPC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Janice Cumming</dc:creator>
  <cp:lastModifiedBy>Janice Cumming</cp:lastModifiedBy>
  <cp:lastPrinted>2025-05-21T09:43:03Z</cp:lastPrinted>
  <dcterms:created xsi:type="dcterms:W3CDTF">1998-04-19T16:45:11Z</dcterms:created>
  <dcterms:modified xsi:type="dcterms:W3CDTF">2025-05-21T09:43:07Z</dcterms:modified>
  <cp:version>1.0</cp:version>
</cp:coreProperties>
</file>